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drawings/drawing2.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howInkAnnotation="0" codeName="ThisWorkbook" defaultThemeVersion="124226"/>
  <bookViews>
    <workbookView xWindow="0" yWindow="0" windowWidth="20490" windowHeight="7770" tabRatio="830" activeTab="1"/>
  </bookViews>
  <sheets>
    <sheet name="A.1" sheetId="1" r:id="rId1"/>
    <sheet name="A.2（FO-001用）" sheetId="18" r:id="rId2"/>
    <sheet name="A.2（FO-002用）" sheetId="20" r:id="rId3"/>
    <sheet name="A.3" sheetId="7" r:id="rId4"/>
    <sheet name="（別紙）吸収量算定シート" sheetId="3" r:id="rId5"/>
    <sheet name="（別紙）排出量算定シート（FO-001）" sheetId="15" r:id="rId6"/>
    <sheet name="（別紙）排出量算定シート (FO-002)" sheetId="10" r:id="rId7"/>
    <sheet name="年度計算シート" sheetId="19" state="hidden" r:id="rId8"/>
  </sheets>
  <definedNames>
    <definedName name="_xlnm.Print_Area" localSheetId="4">'（別紙）吸収量算定シート'!$A$1:$AJ$81</definedName>
    <definedName name="_xlnm.Print_Area" localSheetId="6">'（別紙）排出量算定シート (FO-002)'!$A$1:$N$29</definedName>
    <definedName name="_xlnm.Print_Area" localSheetId="5">'（別紙）排出量算定シート（FO-001）'!$A$1:$U$29</definedName>
    <definedName name="_xlnm.Print_Area" localSheetId="0">A.1!$A$1:$X$22</definedName>
    <definedName name="_xlnm.Print_Area" localSheetId="1">'A.2（FO-001用）'!$A$1:$H$107</definedName>
    <definedName name="_xlnm.Print_Area" localSheetId="2">'A.2（FO-002用）'!$A$1:$H$107</definedName>
    <definedName name="_xlnm.Print_Area" localSheetId="3">A.3!$A$1:$AQ$14</definedName>
    <definedName name="Z_5CD73E14_F68D_499E_9B94_9AA690C1AA13_.wvu.PrintArea" localSheetId="6" hidden="1">'（別紙）排出量算定シート (FO-002)'!$A$1:$O$8</definedName>
    <definedName name="Z_5CD73E14_F68D_499E_9B94_9AA690C1AA13_.wvu.PrintArea" localSheetId="5" hidden="1">'（別紙）排出量算定シート（FO-001）'!$A$1:$P$8</definedName>
  </definedNames>
  <calcPr calcId="145621"/>
</workbook>
</file>

<file path=xl/calcChain.xml><?xml version="1.0" encoding="utf-8"?>
<calcChain xmlns="http://schemas.openxmlformats.org/spreadsheetml/2006/main">
  <c r="Q5" i="3" l="1"/>
  <c r="Z56" i="3"/>
  <c r="X56" i="3"/>
  <c r="Z55" i="3"/>
  <c r="X55" i="3"/>
  <c r="Z54" i="3"/>
  <c r="X54" i="3"/>
  <c r="Z53" i="3"/>
  <c r="X53" i="3"/>
  <c r="Z52" i="3"/>
  <c r="X52" i="3"/>
  <c r="Z51" i="3"/>
  <c r="X51" i="3"/>
  <c r="Z50" i="3"/>
  <c r="X50" i="3"/>
  <c r="Z49" i="3"/>
  <c r="X49" i="3"/>
  <c r="Z48" i="3"/>
  <c r="X48" i="3"/>
  <c r="Z47" i="3"/>
  <c r="X47" i="3"/>
  <c r="Z46" i="3"/>
  <c r="X46" i="3"/>
  <c r="Z45" i="3"/>
  <c r="X45" i="3"/>
  <c r="Y44" i="3"/>
  <c r="Z43" i="3"/>
  <c r="X43" i="3"/>
  <c r="Z42" i="3"/>
  <c r="X42" i="3"/>
  <c r="Z41" i="3"/>
  <c r="X41" i="3"/>
  <c r="Z40" i="3"/>
  <c r="X40" i="3"/>
  <c r="Z39" i="3"/>
  <c r="X39" i="3"/>
  <c r="Z38" i="3"/>
  <c r="X38" i="3"/>
  <c r="Z37" i="3"/>
  <c r="X37" i="3"/>
  <c r="Z36" i="3"/>
  <c r="X36" i="3"/>
  <c r="Z35" i="3"/>
  <c r="X35" i="3"/>
  <c r="Z34" i="3"/>
  <c r="X34" i="3"/>
  <c r="Z33" i="3"/>
  <c r="X33" i="3"/>
  <c r="Z32" i="3"/>
  <c r="X32" i="3"/>
  <c r="Y31" i="3"/>
  <c r="Z30" i="3"/>
  <c r="X30" i="3"/>
  <c r="Z29" i="3"/>
  <c r="X29" i="3"/>
  <c r="Z28" i="3"/>
  <c r="X28" i="3"/>
  <c r="Z27" i="3"/>
  <c r="X27" i="3"/>
  <c r="Z26" i="3"/>
  <c r="X26" i="3"/>
  <c r="Z25" i="3"/>
  <c r="X25" i="3"/>
  <c r="Z24" i="3"/>
  <c r="X24" i="3"/>
  <c r="Z23" i="3"/>
  <c r="X23" i="3"/>
  <c r="Z22" i="3"/>
  <c r="X22" i="3"/>
  <c r="Z21" i="3"/>
  <c r="X21" i="3"/>
  <c r="Z20" i="3"/>
  <c r="X20" i="3"/>
  <c r="Z19" i="3"/>
  <c r="X19" i="3"/>
  <c r="Y18" i="3"/>
  <c r="F45" i="3"/>
  <c r="F46" i="3" s="1"/>
  <c r="F47" i="3" s="1"/>
  <c r="F48" i="3" s="1"/>
  <c r="F49" i="3" s="1"/>
  <c r="F50" i="3" s="1"/>
  <c r="F51" i="3" s="1"/>
  <c r="F52" i="3" s="1"/>
  <c r="F53" i="3" s="1"/>
  <c r="F54" i="3" s="1"/>
  <c r="F55" i="3" s="1"/>
  <c r="F56" i="3" s="1"/>
  <c r="E45" i="3"/>
  <c r="E46" i="3" s="1"/>
  <c r="E47" i="3" s="1"/>
  <c r="E48" i="3" s="1"/>
  <c r="E49" i="3" s="1"/>
  <c r="E50" i="3" s="1"/>
  <c r="E51" i="3" s="1"/>
  <c r="E52" i="3" s="1"/>
  <c r="E53" i="3" s="1"/>
  <c r="E54" i="3" s="1"/>
  <c r="E55" i="3" s="1"/>
  <c r="E56" i="3" s="1"/>
  <c r="D45" i="3"/>
  <c r="D46" i="3" s="1"/>
  <c r="D47" i="3" s="1"/>
  <c r="D48" i="3" s="1"/>
  <c r="D49" i="3" s="1"/>
  <c r="D50" i="3" s="1"/>
  <c r="D51" i="3" s="1"/>
  <c r="D52" i="3" s="1"/>
  <c r="D53" i="3" s="1"/>
  <c r="D54" i="3" s="1"/>
  <c r="D55" i="3" s="1"/>
  <c r="D56" i="3" s="1"/>
  <c r="F33" i="3"/>
  <c r="F34" i="3" s="1"/>
  <c r="F35" i="3" s="1"/>
  <c r="F36" i="3" s="1"/>
  <c r="F37" i="3" s="1"/>
  <c r="F38" i="3" s="1"/>
  <c r="F39" i="3" s="1"/>
  <c r="F40" i="3" s="1"/>
  <c r="F41" i="3" s="1"/>
  <c r="F42" i="3" s="1"/>
  <c r="F43" i="3" s="1"/>
  <c r="F32" i="3"/>
  <c r="E32" i="3"/>
  <c r="E33" i="3" s="1"/>
  <c r="E34" i="3" s="1"/>
  <c r="E35" i="3" s="1"/>
  <c r="E36" i="3" s="1"/>
  <c r="E37" i="3" s="1"/>
  <c r="E38" i="3" s="1"/>
  <c r="E39" i="3" s="1"/>
  <c r="E40" i="3" s="1"/>
  <c r="E41" i="3" s="1"/>
  <c r="E42" i="3" s="1"/>
  <c r="E43" i="3" s="1"/>
  <c r="D32" i="3"/>
  <c r="D33" i="3" s="1"/>
  <c r="D34" i="3" s="1"/>
  <c r="D35" i="3" s="1"/>
  <c r="D36" i="3" s="1"/>
  <c r="D37" i="3" s="1"/>
  <c r="D38" i="3" s="1"/>
  <c r="D39" i="3" s="1"/>
  <c r="D40" i="3" s="1"/>
  <c r="D41" i="3" s="1"/>
  <c r="D42" i="3" s="1"/>
  <c r="D43" i="3" s="1"/>
  <c r="F19" i="3"/>
  <c r="F20" i="3" s="1"/>
  <c r="F21" i="3" s="1"/>
  <c r="F22" i="3" s="1"/>
  <c r="F23" i="3" s="1"/>
  <c r="F24" i="3" s="1"/>
  <c r="F25" i="3" s="1"/>
  <c r="F26" i="3" s="1"/>
  <c r="F27" i="3" s="1"/>
  <c r="F28" i="3" s="1"/>
  <c r="F29" i="3" s="1"/>
  <c r="F30" i="3" s="1"/>
  <c r="E19" i="3"/>
  <c r="E20" i="3" s="1"/>
  <c r="E21" i="3" s="1"/>
  <c r="E22" i="3" s="1"/>
  <c r="E23" i="3" s="1"/>
  <c r="E24" i="3" s="1"/>
  <c r="E25" i="3" s="1"/>
  <c r="E26" i="3" s="1"/>
  <c r="E27" i="3" s="1"/>
  <c r="E28" i="3" s="1"/>
  <c r="E29" i="3" s="1"/>
  <c r="E30" i="3" s="1"/>
  <c r="D19" i="3"/>
  <c r="D20" i="3" s="1"/>
  <c r="D21" i="3" s="1"/>
  <c r="D22" i="3" s="1"/>
  <c r="D23" i="3" s="1"/>
  <c r="D24" i="3" s="1"/>
  <c r="D25" i="3" s="1"/>
  <c r="D26" i="3" s="1"/>
  <c r="D27" i="3" s="1"/>
  <c r="D28" i="3" s="1"/>
  <c r="D29" i="3" s="1"/>
  <c r="D30" i="3" s="1"/>
  <c r="F7" i="3"/>
  <c r="F8" i="3"/>
  <c r="F9" i="3" s="1"/>
  <c r="F10" i="3" s="1"/>
  <c r="F11" i="3" s="1"/>
  <c r="F12" i="3" s="1"/>
  <c r="F13" i="3" s="1"/>
  <c r="F14" i="3" s="1"/>
  <c r="F15" i="3" s="1"/>
  <c r="F16" i="3" s="1"/>
  <c r="F17" i="3" s="1"/>
  <c r="F6" i="3"/>
  <c r="E6" i="3"/>
  <c r="E7" i="3" s="1"/>
  <c r="E8" i="3" s="1"/>
  <c r="E9" i="3" s="1"/>
  <c r="E10" i="3" s="1"/>
  <c r="E11" i="3" s="1"/>
  <c r="E12" i="3" s="1"/>
  <c r="E13" i="3" s="1"/>
  <c r="E14" i="3" s="1"/>
  <c r="E15" i="3" s="1"/>
  <c r="E16" i="3" s="1"/>
  <c r="E17" i="3" s="1"/>
  <c r="D6" i="3"/>
  <c r="D7" i="3" s="1"/>
  <c r="D8" i="3" s="1"/>
  <c r="D9" i="3" s="1"/>
  <c r="D10" i="3" s="1"/>
  <c r="D11" i="3" s="1"/>
  <c r="D12" i="3" s="1"/>
  <c r="D13" i="3" s="1"/>
  <c r="D14" i="3" s="1"/>
  <c r="D15" i="3" s="1"/>
  <c r="D16" i="3" s="1"/>
  <c r="D17" i="3" s="1"/>
  <c r="AE56" i="3" l="1"/>
  <c r="AE55" i="3"/>
  <c r="AE54" i="3"/>
  <c r="AE53" i="3"/>
  <c r="AE52" i="3"/>
  <c r="AE51" i="3"/>
  <c r="AE50" i="3"/>
  <c r="AE49" i="3"/>
  <c r="AE48" i="3"/>
  <c r="AE47" i="3"/>
  <c r="AE46" i="3"/>
  <c r="AE45" i="3"/>
  <c r="AE43" i="3"/>
  <c r="AE42" i="3"/>
  <c r="AE41" i="3"/>
  <c r="AE40" i="3"/>
  <c r="AE39" i="3"/>
  <c r="AE38" i="3"/>
  <c r="AE37" i="3"/>
  <c r="AE36" i="3"/>
  <c r="AE35" i="3"/>
  <c r="AE34" i="3"/>
  <c r="AE33" i="3"/>
  <c r="AE32" i="3"/>
  <c r="AE30" i="3"/>
  <c r="AE29" i="3"/>
  <c r="AE28" i="3"/>
  <c r="AE27" i="3"/>
  <c r="AE26" i="3"/>
  <c r="AE25" i="3"/>
  <c r="AE24" i="3"/>
  <c r="AE23" i="3"/>
  <c r="AE22" i="3"/>
  <c r="AE21" i="3"/>
  <c r="AE20" i="3"/>
  <c r="AE19" i="3"/>
  <c r="AE17" i="3"/>
  <c r="AE16" i="3"/>
  <c r="AE15" i="3"/>
  <c r="AE14" i="3"/>
  <c r="AE13" i="3"/>
  <c r="AE12" i="3"/>
  <c r="AE11" i="3"/>
  <c r="AE10" i="3"/>
  <c r="AE9" i="3"/>
  <c r="AE8" i="3"/>
  <c r="AE7" i="3"/>
  <c r="AE6" i="3"/>
  <c r="Z17" i="3"/>
  <c r="Z16" i="3"/>
  <c r="Z15" i="3"/>
  <c r="Z14" i="3"/>
  <c r="Z13" i="3"/>
  <c r="Z12" i="3"/>
  <c r="Z11" i="3"/>
  <c r="Z10" i="3"/>
  <c r="Z9" i="3"/>
  <c r="Z8" i="3"/>
  <c r="Z7" i="3"/>
  <c r="Z6" i="3"/>
  <c r="X17" i="3"/>
  <c r="X16" i="3"/>
  <c r="X15" i="3"/>
  <c r="X14" i="3"/>
  <c r="X13" i="3"/>
  <c r="X12" i="3"/>
  <c r="X11" i="3"/>
  <c r="X6" i="3"/>
  <c r="X10" i="3"/>
  <c r="X9" i="3"/>
  <c r="X8" i="3"/>
  <c r="X7" i="3"/>
  <c r="O44" i="3" l="1"/>
  <c r="Q44" i="3"/>
  <c r="R44" i="3"/>
  <c r="S44" i="3"/>
  <c r="T44" i="3"/>
  <c r="H45" i="3"/>
  <c r="R45" i="3" s="1"/>
  <c r="O45" i="3"/>
  <c r="O46" i="3"/>
  <c r="O47" i="3"/>
  <c r="O48" i="3"/>
  <c r="O49" i="3"/>
  <c r="O50" i="3"/>
  <c r="O51" i="3"/>
  <c r="O52" i="3"/>
  <c r="O53" i="3"/>
  <c r="O54" i="3"/>
  <c r="O55" i="3"/>
  <c r="O56" i="3"/>
  <c r="U44" i="3" l="1"/>
  <c r="V44" i="3" s="1"/>
  <c r="W44" i="3" s="1"/>
  <c r="U45" i="3"/>
  <c r="H46" i="3"/>
  <c r="AH56" i="3"/>
  <c r="AH55" i="3"/>
  <c r="AH54" i="3"/>
  <c r="AH53" i="3"/>
  <c r="AH52" i="3"/>
  <c r="AH51" i="3"/>
  <c r="AH50" i="3"/>
  <c r="AH49" i="3"/>
  <c r="AH48" i="3"/>
  <c r="AH47" i="3"/>
  <c r="AH46" i="3"/>
  <c r="AH45" i="3"/>
  <c r="AH44" i="3"/>
  <c r="AF44" i="3"/>
  <c r="AA44" i="3"/>
  <c r="AH43" i="3"/>
  <c r="AH42" i="3"/>
  <c r="AH41" i="3"/>
  <c r="AH40" i="3"/>
  <c r="AH39" i="3"/>
  <c r="AH38" i="3"/>
  <c r="AH37" i="3"/>
  <c r="AH36" i="3"/>
  <c r="AH35" i="3"/>
  <c r="AH34" i="3"/>
  <c r="AH33" i="3"/>
  <c r="AH32" i="3"/>
  <c r="AH31" i="3"/>
  <c r="AF31" i="3"/>
  <c r="AA31" i="3"/>
  <c r="AH30" i="3"/>
  <c r="AH29" i="3"/>
  <c r="AH28" i="3"/>
  <c r="AH27" i="3"/>
  <c r="AH26" i="3"/>
  <c r="AH25" i="3"/>
  <c r="AH24" i="3"/>
  <c r="AH23" i="3"/>
  <c r="AH22" i="3"/>
  <c r="AH21" i="3"/>
  <c r="AH20" i="3"/>
  <c r="AH19" i="3"/>
  <c r="AH18" i="3"/>
  <c r="AF18" i="3"/>
  <c r="AA18" i="3"/>
  <c r="AH6" i="3"/>
  <c r="AH7" i="3"/>
  <c r="AH8" i="3"/>
  <c r="AH9" i="3"/>
  <c r="AH10" i="3"/>
  <c r="AH11" i="3"/>
  <c r="AH12" i="3"/>
  <c r="AH13" i="3"/>
  <c r="AH14" i="3"/>
  <c r="AH15" i="3"/>
  <c r="AH16" i="3"/>
  <c r="AH17" i="3"/>
  <c r="AH5" i="3"/>
  <c r="R46" i="3" l="1"/>
  <c r="U46" i="3" s="1"/>
  <c r="H47" i="3"/>
  <c r="V45" i="3"/>
  <c r="W45" i="3" s="1"/>
  <c r="AF5" i="3"/>
  <c r="AA5" i="3"/>
  <c r="Y5" i="3"/>
  <c r="F3" i="18"/>
  <c r="V46" i="3" l="1"/>
  <c r="W46" i="3" s="1"/>
  <c r="R47" i="3"/>
  <c r="U47" i="3" s="1"/>
  <c r="H48" i="3"/>
  <c r="R31" i="3"/>
  <c r="R18" i="3"/>
  <c r="O43" i="3"/>
  <c r="O42" i="3"/>
  <c r="O41" i="3"/>
  <c r="O40" i="3"/>
  <c r="O39" i="3"/>
  <c r="O38" i="3"/>
  <c r="O37" i="3"/>
  <c r="O36" i="3"/>
  <c r="O35" i="3"/>
  <c r="O34" i="3"/>
  <c r="O33" i="3"/>
  <c r="O32" i="3"/>
  <c r="O31" i="3"/>
  <c r="O30" i="3"/>
  <c r="O29" i="3"/>
  <c r="O28" i="3"/>
  <c r="O27" i="3"/>
  <c r="O26" i="3"/>
  <c r="O25" i="3"/>
  <c r="O24" i="3"/>
  <c r="O23" i="3"/>
  <c r="O22" i="3"/>
  <c r="O21" i="3"/>
  <c r="O20" i="3"/>
  <c r="O19" i="3"/>
  <c r="O18" i="3"/>
  <c r="O17" i="3"/>
  <c r="O16" i="3"/>
  <c r="O15" i="3"/>
  <c r="O14" i="3"/>
  <c r="O13" i="3"/>
  <c r="O12" i="3"/>
  <c r="O11" i="3"/>
  <c r="O10" i="3"/>
  <c r="O9" i="3"/>
  <c r="O8" i="3"/>
  <c r="O7" i="3"/>
  <c r="O6" i="3"/>
  <c r="O5" i="3"/>
  <c r="R48" i="3" l="1"/>
  <c r="U48" i="3" s="1"/>
  <c r="H49" i="3"/>
  <c r="V47" i="3"/>
  <c r="W47" i="3" s="1"/>
  <c r="T18" i="3"/>
  <c r="T31" i="3"/>
  <c r="T5" i="3"/>
  <c r="S31" i="3"/>
  <c r="Q31" i="3"/>
  <c r="H32" i="3"/>
  <c r="H19" i="3"/>
  <c r="S18" i="3"/>
  <c r="S5" i="3"/>
  <c r="Q18" i="3"/>
  <c r="R5" i="3"/>
  <c r="H6" i="3"/>
  <c r="N27" i="10"/>
  <c r="M27" i="10"/>
  <c r="D91" i="20" s="1"/>
  <c r="L27" i="10"/>
  <c r="N10" i="10"/>
  <c r="M10" i="10"/>
  <c r="L10" i="10"/>
  <c r="K8" i="10"/>
  <c r="K7" i="10"/>
  <c r="N7" i="10" s="1"/>
  <c r="K6" i="10"/>
  <c r="K5" i="10"/>
  <c r="S27" i="15"/>
  <c r="U27" i="15" s="1"/>
  <c r="T27" i="15"/>
  <c r="D91" i="18" s="1"/>
  <c r="S25" i="15"/>
  <c r="T10" i="15"/>
  <c r="S10" i="15"/>
  <c r="D79" i="20"/>
  <c r="E79" i="20" s="1"/>
  <c r="E22" i="20" s="1"/>
  <c r="C91" i="20"/>
  <c r="C34" i="20"/>
  <c r="C33" i="20"/>
  <c r="C32" i="20"/>
  <c r="C31" i="20"/>
  <c r="C30" i="20"/>
  <c r="C29" i="20"/>
  <c r="C28" i="20"/>
  <c r="C27" i="20"/>
  <c r="C26" i="20"/>
  <c r="C25" i="20"/>
  <c r="C24" i="20"/>
  <c r="C23" i="20"/>
  <c r="C22" i="20"/>
  <c r="F3" i="20"/>
  <c r="C29" i="18"/>
  <c r="C91" i="18"/>
  <c r="C89" i="18"/>
  <c r="C85" i="18"/>
  <c r="C83" i="18"/>
  <c r="C34" i="18"/>
  <c r="C33" i="18"/>
  <c r="C32" i="18"/>
  <c r="C31" i="18"/>
  <c r="C30" i="18"/>
  <c r="C28" i="18"/>
  <c r="C27" i="18"/>
  <c r="C26" i="18"/>
  <c r="C25" i="18"/>
  <c r="C24" i="18"/>
  <c r="C23" i="18"/>
  <c r="C22" i="18"/>
  <c r="D4" i="19"/>
  <c r="N13" i="10"/>
  <c r="N14" i="10"/>
  <c r="N15" i="10"/>
  <c r="N16" i="10"/>
  <c r="N17" i="10"/>
  <c r="N18" i="10"/>
  <c r="N19" i="10"/>
  <c r="N20" i="10"/>
  <c r="N21" i="10"/>
  <c r="N22" i="10"/>
  <c r="N23" i="10"/>
  <c r="N24" i="10"/>
  <c r="M13" i="10"/>
  <c r="M14" i="10"/>
  <c r="M15" i="10"/>
  <c r="M16" i="10"/>
  <c r="D80" i="20" s="1"/>
  <c r="M17" i="10"/>
  <c r="D81" i="20" s="1"/>
  <c r="M18" i="10"/>
  <c r="D82" i="20" s="1"/>
  <c r="M19" i="10"/>
  <c r="D83" i="20" s="1"/>
  <c r="M20" i="10"/>
  <c r="D84" i="20" s="1"/>
  <c r="M21" i="10"/>
  <c r="D85" i="20" s="1"/>
  <c r="M22" i="10"/>
  <c r="D86" i="20" s="1"/>
  <c r="M23" i="10"/>
  <c r="D87" i="20" s="1"/>
  <c r="M24" i="10"/>
  <c r="D88" i="20" s="1"/>
  <c r="L13" i="10"/>
  <c r="L14" i="10"/>
  <c r="L15" i="10"/>
  <c r="C79" i="20" s="1"/>
  <c r="L16" i="10"/>
  <c r="C80" i="20" s="1"/>
  <c r="E80" i="20" s="1"/>
  <c r="E23" i="20" s="1"/>
  <c r="L17" i="10"/>
  <c r="C81" i="20" s="1"/>
  <c r="E81" i="20" s="1"/>
  <c r="E24" i="20" s="1"/>
  <c r="L18" i="10"/>
  <c r="C82" i="20" s="1"/>
  <c r="E82" i="20" s="1"/>
  <c r="E25" i="20" s="1"/>
  <c r="L19" i="10"/>
  <c r="C83" i="20" s="1"/>
  <c r="L20" i="10"/>
  <c r="C84" i="20" s="1"/>
  <c r="E84" i="20" s="1"/>
  <c r="E27" i="20" s="1"/>
  <c r="L21" i="10"/>
  <c r="C85" i="20" s="1"/>
  <c r="L22" i="10"/>
  <c r="C86" i="20" s="1"/>
  <c r="E86" i="20" s="1"/>
  <c r="E29" i="20" s="1"/>
  <c r="L23" i="10"/>
  <c r="C87" i="20" s="1"/>
  <c r="E87" i="20" s="1"/>
  <c r="E30" i="20" s="1"/>
  <c r="L24" i="10"/>
  <c r="C88" i="20" s="1"/>
  <c r="E88" i="20" s="1"/>
  <c r="E31" i="20" s="1"/>
  <c r="L25" i="10"/>
  <c r="C89" i="20" s="1"/>
  <c r="M25" i="10"/>
  <c r="D89" i="20" s="1"/>
  <c r="N25" i="10"/>
  <c r="L26" i="10"/>
  <c r="C90" i="20" s="1"/>
  <c r="M26" i="10"/>
  <c r="D90" i="20" s="1"/>
  <c r="N26" i="10"/>
  <c r="T12" i="15"/>
  <c r="T13" i="15"/>
  <c r="T14" i="15"/>
  <c r="T15" i="15"/>
  <c r="D79" i="18" s="1"/>
  <c r="T16" i="15"/>
  <c r="D80" i="18" s="1"/>
  <c r="T17" i="15"/>
  <c r="D81" i="18" s="1"/>
  <c r="T18" i="15"/>
  <c r="D82" i="18" s="1"/>
  <c r="T19" i="15"/>
  <c r="D83" i="18" s="1"/>
  <c r="T20" i="15"/>
  <c r="T21" i="15"/>
  <c r="D85" i="18" s="1"/>
  <c r="T22" i="15"/>
  <c r="D86" i="18" s="1"/>
  <c r="S12" i="15"/>
  <c r="S13" i="15"/>
  <c r="S14" i="15"/>
  <c r="U14" i="15"/>
  <c r="S15" i="15"/>
  <c r="U15" i="15" s="1"/>
  <c r="S16" i="15"/>
  <c r="C80" i="18" s="1"/>
  <c r="E80" i="18" s="1"/>
  <c r="E23" i="18" s="1"/>
  <c r="U16" i="15"/>
  <c r="S17" i="15"/>
  <c r="S18" i="15"/>
  <c r="S19" i="15"/>
  <c r="U19" i="15"/>
  <c r="S20" i="15"/>
  <c r="C84" i="18" s="1"/>
  <c r="S21" i="15"/>
  <c r="S22" i="15"/>
  <c r="S23" i="15"/>
  <c r="C87" i="18" s="1"/>
  <c r="U23" i="15"/>
  <c r="S24" i="15"/>
  <c r="C88" i="18" s="1"/>
  <c r="S26" i="15"/>
  <c r="C90" i="18" s="1"/>
  <c r="N11" i="10"/>
  <c r="N28" i="10" s="1"/>
  <c r="N12" i="10"/>
  <c r="M12" i="10"/>
  <c r="L12" i="10"/>
  <c r="M11" i="10"/>
  <c r="L11" i="10"/>
  <c r="D3" i="19"/>
  <c r="T11" i="15"/>
  <c r="T23" i="15"/>
  <c r="D87" i="18" s="1"/>
  <c r="T24" i="15"/>
  <c r="D88" i="18" s="1"/>
  <c r="T25" i="15"/>
  <c r="D89" i="18" s="1"/>
  <c r="T26" i="15"/>
  <c r="D90" i="18" s="1"/>
  <c r="S11" i="15"/>
  <c r="G6" i="10"/>
  <c r="G7" i="10"/>
  <c r="L7" i="10" s="1"/>
  <c r="G8" i="10"/>
  <c r="M8" i="10" s="1"/>
  <c r="G5" i="10"/>
  <c r="L5" i="10" s="1"/>
  <c r="M5" i="10"/>
  <c r="M6" i="15"/>
  <c r="S6" i="15" s="1"/>
  <c r="M7" i="15"/>
  <c r="S7" i="15" s="1"/>
  <c r="M8" i="15"/>
  <c r="S8" i="15" s="1"/>
  <c r="M5" i="15"/>
  <c r="S5" i="15" s="1"/>
  <c r="L11" i="1"/>
  <c r="L9" i="1" s="1"/>
  <c r="L20" i="1" s="1"/>
  <c r="N8" i="10"/>
  <c r="U12" i="15"/>
  <c r="M7" i="10"/>
  <c r="U11" i="15"/>
  <c r="V48" i="3" l="1"/>
  <c r="W48" i="3" s="1"/>
  <c r="R49" i="3"/>
  <c r="U49" i="3" s="1"/>
  <c r="H50" i="3"/>
  <c r="U22" i="15"/>
  <c r="U20" i="15"/>
  <c r="C79" i="18"/>
  <c r="N5" i="10"/>
  <c r="U24" i="15"/>
  <c r="U18" i="15"/>
  <c r="C82" i="18"/>
  <c r="E85" i="20"/>
  <c r="E28" i="20" s="1"/>
  <c r="C35" i="20"/>
  <c r="E91" i="20"/>
  <c r="E34" i="20" s="1"/>
  <c r="E89" i="20"/>
  <c r="E32" i="20" s="1"/>
  <c r="E83" i="20"/>
  <c r="E26" i="20" s="1"/>
  <c r="E82" i="18"/>
  <c r="E25" i="18" s="1"/>
  <c r="D17" i="19"/>
  <c r="E17" i="19" s="1"/>
  <c r="E64" i="3" s="1"/>
  <c r="C35" i="18"/>
  <c r="D16" i="19"/>
  <c r="E16" i="19" s="1"/>
  <c r="F55" i="18" s="1"/>
  <c r="E79" i="18"/>
  <c r="E22" i="18" s="1"/>
  <c r="D11" i="19"/>
  <c r="E11" i="19" s="1"/>
  <c r="D13" i="19"/>
  <c r="E13" i="19" s="1"/>
  <c r="F52" i="18" s="1"/>
  <c r="E88" i="18"/>
  <c r="E31" i="18" s="1"/>
  <c r="E90" i="18"/>
  <c r="E33" i="18" s="1"/>
  <c r="E83" i="18"/>
  <c r="E26" i="18" s="1"/>
  <c r="E89" i="18"/>
  <c r="E32" i="18" s="1"/>
  <c r="D24" i="19"/>
  <c r="E24" i="19" s="1"/>
  <c r="F63" i="20" s="1"/>
  <c r="E87" i="18"/>
  <c r="E30" i="18" s="1"/>
  <c r="E91" i="18"/>
  <c r="E34" i="18" s="1"/>
  <c r="T6" i="15"/>
  <c r="U6" i="15"/>
  <c r="L28" i="10"/>
  <c r="E85" i="18"/>
  <c r="E28" i="18" s="1"/>
  <c r="M28" i="10"/>
  <c r="U26" i="15"/>
  <c r="U5" i="15"/>
  <c r="T5" i="15"/>
  <c r="U25" i="15"/>
  <c r="T8" i="15"/>
  <c r="U8" i="15" s="1"/>
  <c r="L6" i="10"/>
  <c r="M6" i="10"/>
  <c r="U13" i="15"/>
  <c r="D23" i="19"/>
  <c r="E23" i="19" s="1"/>
  <c r="D21" i="19"/>
  <c r="E21" i="19" s="1"/>
  <c r="T7" i="15"/>
  <c r="U7" i="15" s="1"/>
  <c r="L8" i="10"/>
  <c r="U21" i="15"/>
  <c r="E90" i="20"/>
  <c r="E33" i="20" s="1"/>
  <c r="C86" i="18"/>
  <c r="E86" i="18" s="1"/>
  <c r="E29" i="18" s="1"/>
  <c r="R32" i="3"/>
  <c r="U32" i="3" s="1"/>
  <c r="H33" i="3"/>
  <c r="D19" i="19"/>
  <c r="E19" i="19" s="1"/>
  <c r="D8" i="19"/>
  <c r="E8" i="19" s="1"/>
  <c r="D18" i="19"/>
  <c r="E18" i="19" s="1"/>
  <c r="D7" i="19"/>
  <c r="E7" i="19" s="1"/>
  <c r="D12" i="19"/>
  <c r="E12" i="19" s="1"/>
  <c r="D20" i="19"/>
  <c r="E20" i="19" s="1"/>
  <c r="D25" i="19"/>
  <c r="E25" i="19" s="1"/>
  <c r="D22" i="19"/>
  <c r="E22" i="19" s="1"/>
  <c r="D10" i="19"/>
  <c r="E10" i="19" s="1"/>
  <c r="D9" i="19"/>
  <c r="E9" i="19" s="1"/>
  <c r="D15" i="19"/>
  <c r="E15" i="19" s="1"/>
  <c r="D14" i="19"/>
  <c r="E14" i="19" s="1"/>
  <c r="D92" i="20"/>
  <c r="N6" i="10"/>
  <c r="S28" i="15"/>
  <c r="C81" i="18"/>
  <c r="E81" i="18" s="1"/>
  <c r="E24" i="18" s="1"/>
  <c r="U17" i="15"/>
  <c r="T28" i="15"/>
  <c r="U10" i="15"/>
  <c r="D84" i="18"/>
  <c r="E84" i="18" s="1"/>
  <c r="E27" i="18" s="1"/>
  <c r="H20" i="3"/>
  <c r="R19" i="3"/>
  <c r="U19" i="3" s="1"/>
  <c r="H7" i="3"/>
  <c r="R6" i="3"/>
  <c r="U6" i="3" s="1"/>
  <c r="V6" i="3" s="1"/>
  <c r="R33" i="3"/>
  <c r="U5" i="3"/>
  <c r="U18" i="3"/>
  <c r="V18" i="3" s="1"/>
  <c r="U31" i="3"/>
  <c r="R50" i="3" l="1"/>
  <c r="U50" i="3" s="1"/>
  <c r="H51" i="3"/>
  <c r="V49" i="3"/>
  <c r="W49" i="3" s="1"/>
  <c r="H34" i="3"/>
  <c r="R34" i="3" s="1"/>
  <c r="B59" i="3"/>
  <c r="C51" i="18" s="1"/>
  <c r="E60" i="3"/>
  <c r="F56" i="20"/>
  <c r="F52" i="20"/>
  <c r="F56" i="18"/>
  <c r="F55" i="20"/>
  <c r="E63" i="3"/>
  <c r="F63" i="18"/>
  <c r="E71" i="3"/>
  <c r="E62" i="3"/>
  <c r="F54" i="20"/>
  <c r="F54" i="18"/>
  <c r="F57" i="18"/>
  <c r="E65" i="3"/>
  <c r="F57" i="20"/>
  <c r="F62" i="18"/>
  <c r="E70" i="3"/>
  <c r="F62" i="20"/>
  <c r="E67" i="3"/>
  <c r="F59" i="20"/>
  <c r="F59" i="18"/>
  <c r="E35" i="18"/>
  <c r="E92" i="18"/>
  <c r="F51" i="20"/>
  <c r="F51" i="18"/>
  <c r="E59" i="3"/>
  <c r="F58" i="18"/>
  <c r="E66" i="3"/>
  <c r="F58" i="20"/>
  <c r="C92" i="18"/>
  <c r="U28" i="15"/>
  <c r="F53" i="18"/>
  <c r="E61" i="3"/>
  <c r="F53" i="20"/>
  <c r="F61" i="18"/>
  <c r="F61" i="20"/>
  <c r="E69" i="3"/>
  <c r="E68" i="3"/>
  <c r="F60" i="18"/>
  <c r="F60" i="20"/>
  <c r="D92" i="18"/>
  <c r="C92" i="20"/>
  <c r="V5" i="3"/>
  <c r="H35" i="3"/>
  <c r="H8" i="3"/>
  <c r="R7" i="3"/>
  <c r="U7" i="3" s="1"/>
  <c r="V7" i="3" s="1"/>
  <c r="W7" i="3" s="1"/>
  <c r="H21" i="3"/>
  <c r="R20" i="3"/>
  <c r="U20" i="3" s="1"/>
  <c r="V20" i="3" s="1"/>
  <c r="U33" i="3"/>
  <c r="V33" i="3" s="1"/>
  <c r="W33" i="3" s="1"/>
  <c r="W6" i="3"/>
  <c r="B60" i="3"/>
  <c r="C52" i="18" s="1"/>
  <c r="V19" i="3"/>
  <c r="V32" i="3"/>
  <c r="W32" i="3" s="1"/>
  <c r="W18" i="3"/>
  <c r="V31" i="3"/>
  <c r="V50" i="3" l="1"/>
  <c r="W50" i="3" s="1"/>
  <c r="R51" i="3"/>
  <c r="U51" i="3" s="1"/>
  <c r="H52" i="3"/>
  <c r="E92" i="20"/>
  <c r="E35" i="20"/>
  <c r="W5" i="3"/>
  <c r="C59" i="3"/>
  <c r="H9" i="3"/>
  <c r="R8" i="3"/>
  <c r="U8" i="3" s="1"/>
  <c r="V8" i="3" s="1"/>
  <c r="W8" i="3" s="1"/>
  <c r="H36" i="3"/>
  <c r="R35" i="3"/>
  <c r="H22" i="3"/>
  <c r="R21" i="3"/>
  <c r="U21" i="3" s="1"/>
  <c r="V21" i="3" s="1"/>
  <c r="B61" i="3"/>
  <c r="C53" i="18" s="1"/>
  <c r="U34" i="3"/>
  <c r="C52" i="20"/>
  <c r="C51" i="20"/>
  <c r="W20" i="3"/>
  <c r="C61" i="3"/>
  <c r="W31" i="3"/>
  <c r="W19" i="3"/>
  <c r="C60" i="3"/>
  <c r="R52" i="3" l="1"/>
  <c r="U52" i="3" s="1"/>
  <c r="H53" i="3"/>
  <c r="V51" i="3"/>
  <c r="W51" i="3" s="1"/>
  <c r="H23" i="3"/>
  <c r="R22" i="3"/>
  <c r="U22" i="3" s="1"/>
  <c r="H10" i="3"/>
  <c r="R9" i="3"/>
  <c r="U9" i="3" s="1"/>
  <c r="W21" i="3"/>
  <c r="H37" i="3"/>
  <c r="R36" i="3"/>
  <c r="C53" i="20"/>
  <c r="B62" i="3"/>
  <c r="V34" i="3"/>
  <c r="U35" i="3"/>
  <c r="D51" i="18"/>
  <c r="E51" i="18" s="1"/>
  <c r="G51" i="18" s="1"/>
  <c r="D22" i="18" s="1"/>
  <c r="F22" i="18" s="1"/>
  <c r="D51" i="20"/>
  <c r="E51" i="20" s="1"/>
  <c r="G51" i="20" s="1"/>
  <c r="D22" i="20" s="1"/>
  <c r="F22" i="20" s="1"/>
  <c r="D59" i="3"/>
  <c r="F59" i="3" s="1"/>
  <c r="D52" i="20"/>
  <c r="E52" i="20" s="1"/>
  <c r="G52" i="20" s="1"/>
  <c r="D23" i="20" s="1"/>
  <c r="F23" i="20" s="1"/>
  <c r="D52" i="18"/>
  <c r="E52" i="18" s="1"/>
  <c r="G52" i="18" s="1"/>
  <c r="D23" i="18" s="1"/>
  <c r="F23" i="18" s="1"/>
  <c r="D60" i="3"/>
  <c r="F60" i="3" s="1"/>
  <c r="D53" i="20"/>
  <c r="D53" i="18"/>
  <c r="E53" i="18" s="1"/>
  <c r="G53" i="18" s="1"/>
  <c r="D24" i="18" s="1"/>
  <c r="F24" i="18" s="1"/>
  <c r="D61" i="3"/>
  <c r="F61" i="3" s="1"/>
  <c r="V52" i="3" l="1"/>
  <c r="W52" i="3" s="1"/>
  <c r="R53" i="3"/>
  <c r="U53" i="3" s="1"/>
  <c r="H54" i="3"/>
  <c r="H38" i="3"/>
  <c r="R37" i="3"/>
  <c r="V9" i="3"/>
  <c r="W9" i="3" s="1"/>
  <c r="H24" i="3"/>
  <c r="R23" i="3"/>
  <c r="U23" i="3" s="1"/>
  <c r="V23" i="3" s="1"/>
  <c r="W23" i="3" s="1"/>
  <c r="H11" i="3"/>
  <c r="R10" i="3"/>
  <c r="U10" i="3" s="1"/>
  <c r="V22" i="3"/>
  <c r="W22" i="3" s="1"/>
  <c r="E53" i="20"/>
  <c r="G53" i="20" s="1"/>
  <c r="D24" i="20" s="1"/>
  <c r="F24" i="20" s="1"/>
  <c r="B63" i="3"/>
  <c r="V35" i="3"/>
  <c r="U36" i="3"/>
  <c r="W34" i="3"/>
  <c r="C62" i="3"/>
  <c r="C54" i="18"/>
  <c r="C54" i="20"/>
  <c r="R54" i="3" l="1"/>
  <c r="U54" i="3" s="1"/>
  <c r="H55" i="3"/>
  <c r="V53" i="3"/>
  <c r="W53" i="3" s="1"/>
  <c r="V10" i="3"/>
  <c r="W10" i="3" s="1"/>
  <c r="H25" i="3"/>
  <c r="R24" i="3"/>
  <c r="U24" i="3" s="1"/>
  <c r="H39" i="3"/>
  <c r="R38" i="3"/>
  <c r="H12" i="3"/>
  <c r="R11" i="3"/>
  <c r="U11" i="3" s="1"/>
  <c r="V36" i="3"/>
  <c r="B64" i="3"/>
  <c r="U37" i="3"/>
  <c r="D62" i="3"/>
  <c r="F62" i="3" s="1"/>
  <c r="D54" i="18"/>
  <c r="E54" i="18" s="1"/>
  <c r="G54" i="18" s="1"/>
  <c r="D54" i="20"/>
  <c r="E54" i="20" s="1"/>
  <c r="G54" i="20" s="1"/>
  <c r="W35" i="3"/>
  <c r="C63" i="3"/>
  <c r="C55" i="20"/>
  <c r="C55" i="18"/>
  <c r="V54" i="3" l="1"/>
  <c r="W54" i="3" s="1"/>
  <c r="R55" i="3"/>
  <c r="U55" i="3" s="1"/>
  <c r="H56" i="3"/>
  <c r="R56" i="3" s="1"/>
  <c r="U56" i="3" s="1"/>
  <c r="C64" i="3"/>
  <c r="D56" i="18" s="1"/>
  <c r="H13" i="3"/>
  <c r="R12" i="3"/>
  <c r="U12" i="3" s="1"/>
  <c r="H26" i="3"/>
  <c r="R25" i="3"/>
  <c r="U25" i="3" s="1"/>
  <c r="V25" i="3" s="1"/>
  <c r="W25" i="3" s="1"/>
  <c r="H40" i="3"/>
  <c r="R39" i="3"/>
  <c r="V11" i="3"/>
  <c r="W11" i="3" s="1"/>
  <c r="V24" i="3"/>
  <c r="W24" i="3" s="1"/>
  <c r="D25" i="18"/>
  <c r="D25" i="20"/>
  <c r="U38" i="3"/>
  <c r="C56" i="20"/>
  <c r="C56" i="18"/>
  <c r="D63" i="3"/>
  <c r="F63" i="3" s="1"/>
  <c r="D55" i="18"/>
  <c r="E55" i="18" s="1"/>
  <c r="G55" i="18" s="1"/>
  <c r="D26" i="18" s="1"/>
  <c r="F26" i="18" s="1"/>
  <c r="D55" i="20"/>
  <c r="E55" i="20" s="1"/>
  <c r="G55" i="20" s="1"/>
  <c r="D26" i="20" s="1"/>
  <c r="F26" i="20" s="1"/>
  <c r="W36" i="3"/>
  <c r="B65" i="3"/>
  <c r="V37" i="3"/>
  <c r="V56" i="3" l="1"/>
  <c r="W56" i="3" s="1"/>
  <c r="V55" i="3"/>
  <c r="W55" i="3" s="1"/>
  <c r="D64" i="3"/>
  <c r="F64" i="3" s="1"/>
  <c r="D56" i="20"/>
  <c r="E56" i="20" s="1"/>
  <c r="G56" i="20" s="1"/>
  <c r="H41" i="3"/>
  <c r="R40" i="3"/>
  <c r="H14" i="3"/>
  <c r="R13" i="3"/>
  <c r="U13" i="3" s="1"/>
  <c r="H27" i="3"/>
  <c r="R26" i="3"/>
  <c r="U26" i="3" s="1"/>
  <c r="V26" i="3" s="1"/>
  <c r="W26" i="3" s="1"/>
  <c r="V12" i="3"/>
  <c r="W12" i="3" s="1"/>
  <c r="E56" i="18"/>
  <c r="G56" i="18" s="1"/>
  <c r="D27" i="18" s="1"/>
  <c r="F27" i="18" s="1"/>
  <c r="F25" i="20"/>
  <c r="F25" i="18"/>
  <c r="W37" i="3"/>
  <c r="C65" i="3"/>
  <c r="D65" i="3" s="1"/>
  <c r="F65" i="3" s="1"/>
  <c r="B66" i="3"/>
  <c r="V38" i="3"/>
  <c r="C57" i="18"/>
  <c r="C57" i="20"/>
  <c r="U39" i="3"/>
  <c r="V13" i="3" l="1"/>
  <c r="W13" i="3" s="1"/>
  <c r="H42" i="3"/>
  <c r="R41" i="3"/>
  <c r="H28" i="3"/>
  <c r="R27" i="3"/>
  <c r="U27" i="3" s="1"/>
  <c r="H15" i="3"/>
  <c r="R14" i="3"/>
  <c r="U14" i="3" s="1"/>
  <c r="D27" i="20"/>
  <c r="W38" i="3"/>
  <c r="C66" i="3"/>
  <c r="D66" i="3" s="1"/>
  <c r="F66" i="3" s="1"/>
  <c r="C58" i="18"/>
  <c r="C58" i="20"/>
  <c r="U40" i="3"/>
  <c r="D57" i="18"/>
  <c r="E57" i="18" s="1"/>
  <c r="G57" i="18" s="1"/>
  <c r="D57" i="20"/>
  <c r="E57" i="20" s="1"/>
  <c r="G57" i="20" s="1"/>
  <c r="D28" i="20" s="1"/>
  <c r="F28" i="20" s="1"/>
  <c r="V39" i="3"/>
  <c r="B67" i="3"/>
  <c r="H16" i="3" l="1"/>
  <c r="R15" i="3"/>
  <c r="U15" i="3" s="1"/>
  <c r="V15" i="3" s="1"/>
  <c r="W15" i="3" s="1"/>
  <c r="H43" i="3"/>
  <c r="R43" i="3" s="1"/>
  <c r="R42" i="3"/>
  <c r="V27" i="3"/>
  <c r="W27" i="3" s="1"/>
  <c r="H29" i="3"/>
  <c r="R28" i="3"/>
  <c r="U28" i="3" s="1"/>
  <c r="V14" i="3"/>
  <c r="W14" i="3" s="1"/>
  <c r="D28" i="18"/>
  <c r="F27" i="20"/>
  <c r="C59" i="20"/>
  <c r="C59" i="18"/>
  <c r="B68" i="3"/>
  <c r="V40" i="3"/>
  <c r="D58" i="18"/>
  <c r="E58" i="18" s="1"/>
  <c r="G58" i="18" s="1"/>
  <c r="D29" i="18" s="1"/>
  <c r="F29" i="18" s="1"/>
  <c r="D58" i="20"/>
  <c r="E58" i="20" s="1"/>
  <c r="G58" i="20" s="1"/>
  <c r="D29" i="20" s="1"/>
  <c r="F29" i="20" s="1"/>
  <c r="U41" i="3"/>
  <c r="W39" i="3"/>
  <c r="C67" i="3"/>
  <c r="D67" i="3" s="1"/>
  <c r="F67" i="3" s="1"/>
  <c r="AD44" i="3" l="1"/>
  <c r="AD31" i="3"/>
  <c r="V28" i="3"/>
  <c r="W28" i="3" s="1"/>
  <c r="H17" i="3"/>
  <c r="R17" i="3" s="1"/>
  <c r="U17" i="3" s="1"/>
  <c r="V17" i="3" s="1"/>
  <c r="W17" i="3" s="1"/>
  <c r="R16" i="3"/>
  <c r="U16" i="3" s="1"/>
  <c r="H30" i="3"/>
  <c r="R30" i="3" s="1"/>
  <c r="U30" i="3" s="1"/>
  <c r="R29" i="3"/>
  <c r="U29" i="3" s="1"/>
  <c r="V29" i="3" s="1"/>
  <c r="W29" i="3" s="1"/>
  <c r="F28" i="18"/>
  <c r="U43" i="3"/>
  <c r="U42" i="3"/>
  <c r="C60" i="18"/>
  <c r="C60" i="20"/>
  <c r="D59" i="18"/>
  <c r="E59" i="18" s="1"/>
  <c r="G59" i="18" s="1"/>
  <c r="D30" i="18" s="1"/>
  <c r="F30" i="18" s="1"/>
  <c r="D59" i="20"/>
  <c r="E59" i="20" s="1"/>
  <c r="G59" i="20" s="1"/>
  <c r="D30" i="20" s="1"/>
  <c r="F30" i="20" s="1"/>
  <c r="V41" i="3"/>
  <c r="B69" i="3"/>
  <c r="W40" i="3"/>
  <c r="C68" i="3"/>
  <c r="AD18" i="3" l="1"/>
  <c r="AD5" i="3"/>
  <c r="V30" i="3"/>
  <c r="W30" i="3" s="1"/>
  <c r="V16" i="3"/>
  <c r="W16" i="3" s="1"/>
  <c r="C61" i="20"/>
  <c r="C61" i="18"/>
  <c r="D68" i="3"/>
  <c r="F68" i="3" s="1"/>
  <c r="D60" i="18"/>
  <c r="E60" i="18" s="1"/>
  <c r="G60" i="18" s="1"/>
  <c r="D31" i="18" s="1"/>
  <c r="F31" i="18" s="1"/>
  <c r="D60" i="20"/>
  <c r="E60" i="20" s="1"/>
  <c r="G60" i="20" s="1"/>
  <c r="D31" i="20" s="1"/>
  <c r="F31" i="20" s="1"/>
  <c r="V42" i="3"/>
  <c r="B70" i="3"/>
  <c r="W41" i="3"/>
  <c r="C69" i="3"/>
  <c r="B71" i="3"/>
  <c r="V43" i="3"/>
  <c r="C62" i="20" l="1"/>
  <c r="C62" i="18"/>
  <c r="W43" i="3"/>
  <c r="C71" i="3"/>
  <c r="D71" i="3" s="1"/>
  <c r="F71" i="3" s="1"/>
  <c r="C63" i="18"/>
  <c r="C63" i="20"/>
  <c r="W42" i="3"/>
  <c r="C70" i="3"/>
  <c r="D70" i="3" s="1"/>
  <c r="F70" i="3" s="1"/>
  <c r="D69" i="3"/>
  <c r="F69" i="3" s="1"/>
  <c r="D61" i="20"/>
  <c r="E61" i="20" s="1"/>
  <c r="G61" i="20" s="1"/>
  <c r="D32" i="20" s="1"/>
  <c r="F32" i="20" s="1"/>
  <c r="D61" i="18"/>
  <c r="E61" i="18" s="1"/>
  <c r="G61" i="18" s="1"/>
  <c r="D32" i="18" s="1"/>
  <c r="F72" i="3" l="1"/>
  <c r="F32" i="18"/>
  <c r="D62" i="18"/>
  <c r="E62" i="18" s="1"/>
  <c r="G62" i="18" s="1"/>
  <c r="D33" i="18" s="1"/>
  <c r="D62" i="20"/>
  <c r="E62" i="20" s="1"/>
  <c r="G62" i="20" s="1"/>
  <c r="D33" i="20" s="1"/>
  <c r="F33" i="20" s="1"/>
  <c r="D63" i="20"/>
  <c r="E63" i="20" s="1"/>
  <c r="G63" i="20" s="1"/>
  <c r="D63" i="18"/>
  <c r="E63" i="18" s="1"/>
  <c r="G63" i="18" s="1"/>
  <c r="F33" i="18" l="1"/>
  <c r="D34" i="18"/>
  <c r="F34" i="18" s="1"/>
  <c r="G64" i="18"/>
  <c r="D34" i="20"/>
  <c r="G64" i="20"/>
  <c r="F35" i="18" l="1"/>
  <c r="D35" i="18"/>
  <c r="F34" i="20"/>
  <c r="F35" i="20" s="1"/>
  <c r="D35" i="20"/>
</calcChain>
</file>

<file path=xl/sharedStrings.xml><?xml version="1.0" encoding="utf-8"?>
<sst xmlns="http://schemas.openxmlformats.org/spreadsheetml/2006/main" count="629" uniqueCount="317">
  <si>
    <t>a</t>
    <phoneticPr fontId="2"/>
  </si>
  <si>
    <t>b</t>
    <phoneticPr fontId="2"/>
  </si>
  <si>
    <t>c</t>
    <phoneticPr fontId="2"/>
  </si>
  <si>
    <t>樹種</t>
    <rPh sb="0" eb="2">
      <t>ジュシュ</t>
    </rPh>
    <phoneticPr fontId="2"/>
  </si>
  <si>
    <t>林齢</t>
    <phoneticPr fontId="2"/>
  </si>
  <si>
    <t>①経費等総額(=a-b+c)</t>
    <rPh sb="1" eb="4">
      <t>ケイヒトウ</t>
    </rPh>
    <rPh sb="4" eb="6">
      <t>ソウガク</t>
    </rPh>
    <phoneticPr fontId="2"/>
  </si>
  <si>
    <t>モニタリングエリアNo.</t>
    <phoneticPr fontId="2"/>
  </si>
  <si>
    <t>小班名</t>
    <rPh sb="0" eb="3">
      <t>ショウハンメイ</t>
    </rPh>
    <phoneticPr fontId="2"/>
  </si>
  <si>
    <t>認証対象年度</t>
    <rPh sb="0" eb="2">
      <t>ニンショウ</t>
    </rPh>
    <rPh sb="2" eb="4">
      <t>タイショウ</t>
    </rPh>
    <rPh sb="4" eb="6">
      <t>ネンド</t>
    </rPh>
    <phoneticPr fontId="2"/>
  </si>
  <si>
    <t>モニタリングプロット設定
（プロット設定小班に○）</t>
    <rPh sb="10" eb="12">
      <t>セッテイ</t>
    </rPh>
    <rPh sb="18" eb="20">
      <t>セッテイ</t>
    </rPh>
    <rPh sb="20" eb="22">
      <t>ショウハン</t>
    </rPh>
    <phoneticPr fontId="2"/>
  </si>
  <si>
    <t>主伐年度</t>
    <rPh sb="0" eb="2">
      <t>シュバツ</t>
    </rPh>
    <rPh sb="2" eb="4">
      <t>ネンド</t>
    </rPh>
    <phoneticPr fontId="2"/>
  </si>
  <si>
    <t>ha</t>
    <phoneticPr fontId="2"/>
  </si>
  <si>
    <t>i</t>
    <phoneticPr fontId="2"/>
  </si>
  <si>
    <t>※2 各モニタリングエリアの設定箇所及びNoを、森林計画図・オルソ画像、空中写真等を用いて別添資料として示すこと。</t>
    <rPh sb="3" eb="4">
      <t>カク</t>
    </rPh>
    <rPh sb="18" eb="19">
      <t>オヨ</t>
    </rPh>
    <phoneticPr fontId="2"/>
  </si>
  <si>
    <r>
      <t>幹材積</t>
    </r>
    <r>
      <rPr>
        <sz val="10"/>
        <rFont val="ＭＳ Ｐゴシック"/>
        <family val="3"/>
        <charset val="128"/>
      </rPr>
      <t>（成長量）量をバイオマス（乾燥重量）に変換するための係数
（容積密度）</t>
    </r>
    <r>
      <rPr>
        <i/>
        <sz val="10"/>
        <rFont val="ＭＳ Ｐゴシック"/>
        <family val="3"/>
        <charset val="128"/>
      </rPr>
      <t xml:space="preserve">
WDi
</t>
    </r>
    <r>
      <rPr>
        <sz val="10"/>
        <rFont val="ＭＳ Ｐゴシック"/>
        <family val="3"/>
        <charset val="128"/>
      </rPr>
      <t>(t/m</t>
    </r>
    <r>
      <rPr>
        <vertAlign val="superscript"/>
        <sz val="10"/>
        <rFont val="ＭＳ Ｐゴシック"/>
        <family val="3"/>
        <charset val="128"/>
      </rPr>
      <t>3</t>
    </r>
    <r>
      <rPr>
        <sz val="10"/>
        <rFont val="ＭＳ Ｐゴシック"/>
        <family val="3"/>
        <charset val="128"/>
      </rPr>
      <t>)</t>
    </r>
    <rPh sb="0" eb="1">
      <t>ミキ</t>
    </rPh>
    <rPh sb="1" eb="2">
      <t>ザイ</t>
    </rPh>
    <rPh sb="2" eb="3">
      <t>セキ</t>
    </rPh>
    <rPh sb="4" eb="7">
      <t>セイチョウリョウ</t>
    </rPh>
    <rPh sb="8" eb="9">
      <t>リョウ</t>
    </rPh>
    <rPh sb="16" eb="20">
      <t>カンソウジュウリョウ</t>
    </rPh>
    <rPh sb="22" eb="24">
      <t>ヘンカン</t>
    </rPh>
    <rPh sb="29" eb="31">
      <t>ケイスウ</t>
    </rPh>
    <rPh sb="33" eb="35">
      <t>ヨウセキ</t>
    </rPh>
    <rPh sb="35" eb="37">
      <t>ミツド</t>
    </rPh>
    <phoneticPr fontId="2"/>
  </si>
  <si>
    <t>※1 モニタリングエリア数に応じて行を追加すること。また、列を削除してはならないが、情報整理のため列を追加してもよい。</t>
    <rPh sb="42" eb="44">
      <t>ジョウホウ</t>
    </rPh>
    <rPh sb="44" eb="46">
      <t>セイリ</t>
    </rPh>
    <phoneticPr fontId="2"/>
  </si>
  <si>
    <r>
      <t>幹材積</t>
    </r>
    <r>
      <rPr>
        <sz val="10"/>
        <rFont val="ＭＳ Ｐゴシック"/>
        <family val="3"/>
        <charset val="128"/>
      </rPr>
      <t>（成長）量をバイオマス（乾燥重量）に変換するための係数
（容積密度）</t>
    </r>
    <r>
      <rPr>
        <i/>
        <sz val="10"/>
        <rFont val="ＭＳ Ｐゴシック"/>
        <family val="3"/>
        <charset val="128"/>
      </rPr>
      <t xml:space="preserve">
WDi
</t>
    </r>
    <r>
      <rPr>
        <sz val="10"/>
        <rFont val="ＭＳ Ｐゴシック"/>
        <family val="3"/>
        <charset val="128"/>
      </rPr>
      <t>(t/m</t>
    </r>
    <r>
      <rPr>
        <vertAlign val="superscript"/>
        <sz val="10"/>
        <rFont val="ＭＳ Ｐゴシック"/>
        <family val="3"/>
        <charset val="128"/>
      </rPr>
      <t>3</t>
    </r>
    <r>
      <rPr>
        <sz val="10"/>
        <rFont val="ＭＳ Ｐゴシック"/>
        <family val="3"/>
        <charset val="128"/>
      </rPr>
      <t>)</t>
    </r>
    <rPh sb="0" eb="1">
      <t>ミキ</t>
    </rPh>
    <rPh sb="1" eb="2">
      <t>ザイ</t>
    </rPh>
    <rPh sb="2" eb="3">
      <t>セキ</t>
    </rPh>
    <rPh sb="4" eb="6">
      <t>セイチョウ</t>
    </rPh>
    <rPh sb="7" eb="8">
      <t>リョウ</t>
    </rPh>
    <rPh sb="15" eb="19">
      <t>カンソウジュウリョウ</t>
    </rPh>
    <rPh sb="21" eb="23">
      <t>ヘンカン</t>
    </rPh>
    <rPh sb="28" eb="30">
      <t>ケイスウ</t>
    </rPh>
    <rPh sb="32" eb="34">
      <t>ヨウセキ</t>
    </rPh>
    <rPh sb="34" eb="36">
      <t>ミツド</t>
    </rPh>
    <phoneticPr fontId="2"/>
  </si>
  <si>
    <t>※1 モニタリングエリア数に応じて行を追加すること。また、列を削除してはならないが、情報整理のため列を追加してもよい。</t>
    <rPh sb="12" eb="13">
      <t>スウ</t>
    </rPh>
    <rPh sb="14" eb="15">
      <t>オウ</t>
    </rPh>
    <rPh sb="17" eb="18">
      <t>ギョウ</t>
    </rPh>
    <rPh sb="19" eb="21">
      <t>ツイカ</t>
    </rPh>
    <rPh sb="29" eb="30">
      <t>レツ</t>
    </rPh>
    <rPh sb="31" eb="33">
      <t>サクジョ</t>
    </rPh>
    <rPh sb="42" eb="44">
      <t>ジョウホウ</t>
    </rPh>
    <rPh sb="44" eb="46">
      <t>セイリ</t>
    </rPh>
    <rPh sb="49" eb="50">
      <t>レツ</t>
    </rPh>
    <rPh sb="51" eb="53">
      <t>ツイカ</t>
    </rPh>
    <phoneticPr fontId="2"/>
  </si>
  <si>
    <t>合計</t>
    <rPh sb="0" eb="2">
      <t>ゴウケイ</t>
    </rPh>
    <phoneticPr fontId="2"/>
  </si>
  <si>
    <t>（想定値の場合）根拠</t>
    <rPh sb="1" eb="4">
      <t>ソウテイチ</t>
    </rPh>
    <rPh sb="5" eb="7">
      <t>バアイ</t>
    </rPh>
    <rPh sb="8" eb="10">
      <t>コンキョ</t>
    </rPh>
    <phoneticPr fontId="2"/>
  </si>
  <si>
    <t>実測値／想定値</t>
    <rPh sb="0" eb="2">
      <t>ジッソク</t>
    </rPh>
    <rPh sb="2" eb="3">
      <t>チ</t>
    </rPh>
    <rPh sb="4" eb="7">
      <t>ソウテイチ</t>
    </rPh>
    <phoneticPr fontId="2"/>
  </si>
  <si>
    <t>CO2蓄積量
（tCO2/ha）</t>
    <rPh sb="3" eb="6">
      <t>チクセキリョウ</t>
    </rPh>
    <phoneticPr fontId="2"/>
  </si>
  <si>
    <t>植林前土地利用
カテゴリー</t>
    <rPh sb="0" eb="3">
      <t>ショクリンマエ</t>
    </rPh>
    <rPh sb="3" eb="5">
      <t>トチ</t>
    </rPh>
    <rPh sb="5" eb="7">
      <t>リヨウ</t>
    </rPh>
    <phoneticPr fontId="2"/>
  </si>
  <si>
    <t>伐採・刈払い
実施年度</t>
    <rPh sb="0" eb="2">
      <t>バッサイ</t>
    </rPh>
    <rPh sb="3" eb="5">
      <t>カリバラ</t>
    </rPh>
    <rPh sb="7" eb="9">
      <t>ジッシ</t>
    </rPh>
    <rPh sb="9" eb="11">
      <t>ネンド</t>
    </rPh>
    <phoneticPr fontId="2"/>
  </si>
  <si>
    <t>年度</t>
    <rPh sb="0" eb="2">
      <t>ネンド</t>
    </rPh>
    <phoneticPr fontId="2"/>
  </si>
  <si>
    <r>
      <t>【吸収量算定シート】　</t>
    </r>
    <r>
      <rPr>
        <sz val="11"/>
        <rFont val="ＭＳ Ｐゴシック"/>
        <family val="3"/>
        <charset val="128"/>
      </rPr>
      <t>※1</t>
    </r>
    <rPh sb="1" eb="3">
      <t>キュウシュウ</t>
    </rPh>
    <rPh sb="3" eb="4">
      <t>リョウ</t>
    </rPh>
    <rPh sb="4" eb="6">
      <t>サンテイ</t>
    </rPh>
    <phoneticPr fontId="2"/>
  </si>
  <si>
    <r>
      <t xml:space="preserve">森林の樹種、地位等による階層
（地位）
</t>
    </r>
    <r>
      <rPr>
        <i/>
        <sz val="10"/>
        <rFont val="ＭＳ Ｐゴシック"/>
        <family val="3"/>
        <charset val="128"/>
      </rPr>
      <t>i</t>
    </r>
    <rPh sb="0" eb="2">
      <t>シンリン</t>
    </rPh>
    <rPh sb="3" eb="5">
      <t>ジュシュ</t>
    </rPh>
    <rPh sb="6" eb="9">
      <t>チイトウ</t>
    </rPh>
    <rPh sb="12" eb="14">
      <t>カイソウ</t>
    </rPh>
    <phoneticPr fontId="2"/>
  </si>
  <si>
    <r>
      <t>バイオマス量（乾燥重量）を炭素量に換算するための炭素比率
（炭素含有率）</t>
    </r>
    <r>
      <rPr>
        <i/>
        <sz val="10"/>
        <rFont val="ＭＳ Ｐゴシック"/>
        <family val="3"/>
        <charset val="128"/>
      </rPr>
      <t xml:space="preserve">
CF</t>
    </r>
    <rPh sb="5" eb="6">
      <t>リョウ</t>
    </rPh>
    <rPh sb="7" eb="11">
      <t>カンソウジュウリョウ</t>
    </rPh>
    <rPh sb="13" eb="16">
      <t>タンソリョウ</t>
    </rPh>
    <rPh sb="17" eb="19">
      <t>カンザン</t>
    </rPh>
    <rPh sb="24" eb="28">
      <t>タンソヒリツ</t>
    </rPh>
    <rPh sb="30" eb="32">
      <t>タンソ</t>
    </rPh>
    <rPh sb="32" eb="34">
      <t>ガンユウ</t>
    </rPh>
    <rPh sb="34" eb="35">
      <t>リツ</t>
    </rPh>
    <phoneticPr fontId="2"/>
  </si>
  <si>
    <r>
      <t xml:space="preserve">地上部バイオマス中のCO2排出量に、地下部（根）を加算補正するための係数（地下部率）
</t>
    </r>
    <r>
      <rPr>
        <i/>
        <sz val="10"/>
        <rFont val="ＭＳ Ｐゴシック"/>
        <family val="3"/>
        <charset val="128"/>
      </rPr>
      <t>R</t>
    </r>
    <r>
      <rPr>
        <i/>
        <vertAlign val="subscript"/>
        <sz val="10"/>
        <rFont val="ＭＳ Ｐゴシック"/>
        <family val="3"/>
        <charset val="128"/>
      </rPr>
      <t>ratio,i</t>
    </r>
    <rPh sb="0" eb="3">
      <t>チジョウブ</t>
    </rPh>
    <rPh sb="8" eb="9">
      <t>チュウ</t>
    </rPh>
    <rPh sb="13" eb="16">
      <t>ハイシュツリョウ</t>
    </rPh>
    <rPh sb="18" eb="21">
      <t>チカブ</t>
    </rPh>
    <rPh sb="22" eb="23">
      <t>ネ</t>
    </rPh>
    <rPh sb="25" eb="29">
      <t>カサンホセイ</t>
    </rPh>
    <rPh sb="34" eb="36">
      <t>ケイスウ</t>
    </rPh>
    <rPh sb="37" eb="39">
      <t>チカ</t>
    </rPh>
    <rPh sb="39" eb="40">
      <t>ブ</t>
    </rPh>
    <rPh sb="40" eb="41">
      <t>リツ</t>
    </rPh>
    <phoneticPr fontId="2"/>
  </si>
  <si>
    <t>※3 地上部・地下部バイオマスCO2蓄積量が別個に把握可能な場合のみ記入すること。</t>
    <rPh sb="3" eb="6">
      <t>チジョウブ</t>
    </rPh>
    <rPh sb="7" eb="10">
      <t>チカブ</t>
    </rPh>
    <rPh sb="18" eb="21">
      <t>チクセキリョウ</t>
    </rPh>
    <rPh sb="22" eb="24">
      <t>ベッコ</t>
    </rPh>
    <rPh sb="25" eb="29">
      <t>ハアクカノウ</t>
    </rPh>
    <rPh sb="30" eb="32">
      <t>バアイ</t>
    </rPh>
    <rPh sb="34" eb="36">
      <t>キニュウ</t>
    </rPh>
    <phoneticPr fontId="2"/>
  </si>
  <si>
    <t>※3 地位、面積の欄では、森林簿、伐採等届又は森林経営計画等の情報を用いることが可能。</t>
    <rPh sb="3" eb="5">
      <t>チイ</t>
    </rPh>
    <rPh sb="6" eb="8">
      <t>メンセキ</t>
    </rPh>
    <rPh sb="9" eb="10">
      <t>ラン</t>
    </rPh>
    <rPh sb="13" eb="15">
      <t>シンリン</t>
    </rPh>
    <rPh sb="15" eb="16">
      <t>ボ</t>
    </rPh>
    <rPh sb="17" eb="19">
      <t>バッサイ</t>
    </rPh>
    <rPh sb="19" eb="20">
      <t>トウ</t>
    </rPh>
    <rPh sb="20" eb="21">
      <t>トドケ</t>
    </rPh>
    <rPh sb="21" eb="22">
      <t>マタ</t>
    </rPh>
    <rPh sb="23" eb="25">
      <t>シンリン</t>
    </rPh>
    <rPh sb="25" eb="27">
      <t>ケイエイ</t>
    </rPh>
    <rPh sb="27" eb="29">
      <t>ケイカク</t>
    </rPh>
    <rPh sb="29" eb="30">
      <t>トウ</t>
    </rPh>
    <rPh sb="31" eb="33">
      <t>ジョウホウ</t>
    </rPh>
    <rPh sb="34" eb="35">
      <t>モチ</t>
    </rPh>
    <rPh sb="40" eb="42">
      <t>カノウ</t>
    </rPh>
    <phoneticPr fontId="2"/>
  </si>
  <si>
    <t>※2 地位、面積の欄では、森林簿、伐採等届又は森林経営計画等の情報を用いることが可能。</t>
    <rPh sb="3" eb="5">
      <t>チイ</t>
    </rPh>
    <rPh sb="6" eb="8">
      <t>メンセキ</t>
    </rPh>
    <rPh sb="9" eb="10">
      <t>ラン</t>
    </rPh>
    <rPh sb="13" eb="15">
      <t>シンリン</t>
    </rPh>
    <rPh sb="15" eb="16">
      <t>ボ</t>
    </rPh>
    <rPh sb="17" eb="19">
      <t>バッサイ</t>
    </rPh>
    <rPh sb="19" eb="20">
      <t>トウ</t>
    </rPh>
    <rPh sb="20" eb="21">
      <t>トドケ</t>
    </rPh>
    <rPh sb="21" eb="22">
      <t>マタ</t>
    </rPh>
    <rPh sb="23" eb="25">
      <t>シンリン</t>
    </rPh>
    <rPh sb="25" eb="27">
      <t>ケイエイ</t>
    </rPh>
    <rPh sb="27" eb="29">
      <t>ケイカク</t>
    </rPh>
    <rPh sb="29" eb="30">
      <t>トウ</t>
    </rPh>
    <rPh sb="31" eb="33">
      <t>ジョウホウ</t>
    </rPh>
    <rPh sb="34" eb="35">
      <t>モチ</t>
    </rPh>
    <rPh sb="40" eb="42">
      <t>カノウ</t>
    </rPh>
    <phoneticPr fontId="2"/>
  </si>
  <si>
    <t>※2 森林簿、伐採等届又は森林経営計画等の情報を用いることが可能。</t>
    <rPh sb="3" eb="5">
      <t>シンリン</t>
    </rPh>
    <rPh sb="5" eb="6">
      <t>ボ</t>
    </rPh>
    <rPh sb="7" eb="9">
      <t>バッサイ</t>
    </rPh>
    <rPh sb="9" eb="10">
      <t>トウ</t>
    </rPh>
    <rPh sb="10" eb="11">
      <t>トドケ</t>
    </rPh>
    <rPh sb="11" eb="12">
      <t>マタ</t>
    </rPh>
    <rPh sb="13" eb="15">
      <t>シンリン</t>
    </rPh>
    <rPh sb="15" eb="17">
      <t>ケイエイ</t>
    </rPh>
    <rPh sb="17" eb="19">
      <t>ケイカク</t>
    </rPh>
    <rPh sb="19" eb="20">
      <t>トウ</t>
    </rPh>
    <rPh sb="21" eb="23">
      <t>ジョウホウ</t>
    </rPh>
    <rPh sb="24" eb="25">
      <t>モチ</t>
    </rPh>
    <rPh sb="30" eb="32">
      <t>カノウ</t>
    </rPh>
    <phoneticPr fontId="2"/>
  </si>
  <si>
    <t>tCO2</t>
    <phoneticPr fontId="2"/>
  </si>
  <si>
    <t xml:space="preserve"> </t>
    <phoneticPr fontId="2"/>
  </si>
  <si>
    <t>tCO2</t>
    <phoneticPr fontId="2"/>
  </si>
  <si>
    <r>
      <t>A.2</t>
    </r>
    <r>
      <rPr>
        <b/>
        <sz val="14"/>
        <rFont val="ＭＳ 明朝"/>
        <family val="1"/>
        <charset val="128"/>
      </rPr>
      <t>　吸収量の算定方法</t>
    </r>
    <rPh sb="4" eb="7">
      <t>キュウシュウリョウ</t>
    </rPh>
    <rPh sb="8" eb="10">
      <t>サンテイ</t>
    </rPh>
    <rPh sb="10" eb="12">
      <t>ホウホウ</t>
    </rPh>
    <phoneticPr fontId="2"/>
  </si>
  <si>
    <r>
      <rPr>
        <sz val="11"/>
        <rFont val="ＭＳ 明朝"/>
        <family val="1"/>
        <charset val="128"/>
      </rPr>
      <t>記号</t>
    </r>
    <rPh sb="0" eb="2">
      <t>キゴウ</t>
    </rPh>
    <phoneticPr fontId="2"/>
  </si>
  <si>
    <r>
      <rPr>
        <sz val="11"/>
        <rFont val="ＭＳ 明朝"/>
        <family val="1"/>
        <charset val="128"/>
      </rPr>
      <t>定義</t>
    </r>
    <rPh sb="0" eb="2">
      <t>テイギ</t>
    </rPh>
    <phoneticPr fontId="2"/>
  </si>
  <si>
    <r>
      <rPr>
        <sz val="11"/>
        <rFont val="ＭＳ 明朝"/>
        <family val="1"/>
        <charset val="128"/>
      </rPr>
      <t>単位</t>
    </r>
    <rPh sb="0" eb="2">
      <t>タンイ</t>
    </rPh>
    <phoneticPr fontId="2"/>
  </si>
  <si>
    <r>
      <rPr>
        <sz val="11"/>
        <rFont val="ＭＳ 明朝"/>
        <family val="1"/>
        <charset val="128"/>
      </rPr>
      <t>当該年度の吸収量</t>
    </r>
    <rPh sb="0" eb="2">
      <t>トウガイ</t>
    </rPh>
    <rPh sb="2" eb="4">
      <t>ネンド</t>
    </rPh>
    <rPh sb="5" eb="8">
      <t>キュウシュウリョウ</t>
    </rPh>
    <phoneticPr fontId="2"/>
  </si>
  <si>
    <r>
      <rPr>
        <sz val="11"/>
        <rFont val="ＭＳ 明朝"/>
        <family val="1"/>
        <charset val="128"/>
      </rPr>
      <t>当該年度のプロジェクト実施後吸収量</t>
    </r>
    <rPh sb="0" eb="2">
      <t>トウガイ</t>
    </rPh>
    <rPh sb="2" eb="4">
      <t>ネンド</t>
    </rPh>
    <rPh sb="11" eb="14">
      <t>ジッシゴ</t>
    </rPh>
    <rPh sb="14" eb="17">
      <t>キュウシュウリョウ</t>
    </rPh>
    <phoneticPr fontId="2"/>
  </si>
  <si>
    <r>
      <rPr>
        <sz val="11"/>
        <rFont val="ＭＳ 明朝"/>
        <family val="1"/>
        <charset val="128"/>
      </rPr>
      <t>当該年度のプロジェクト実施後排出量</t>
    </r>
    <rPh sb="0" eb="2">
      <t>トウガイ</t>
    </rPh>
    <rPh sb="2" eb="4">
      <t>ネンド</t>
    </rPh>
    <rPh sb="11" eb="14">
      <t>ジッシゴ</t>
    </rPh>
    <rPh sb="14" eb="17">
      <t>ハイシュツリョウ</t>
    </rPh>
    <phoneticPr fontId="2"/>
  </si>
  <si>
    <r>
      <rPr>
        <sz val="11"/>
        <rFont val="ＭＳ 明朝"/>
        <family val="1"/>
        <charset val="128"/>
      </rPr>
      <t>当該年度のベースライン吸収量</t>
    </r>
    <rPh sb="0" eb="2">
      <t>トウガイ</t>
    </rPh>
    <rPh sb="2" eb="4">
      <t>ネンド</t>
    </rPh>
    <rPh sb="11" eb="14">
      <t>キュウシュウリョウ</t>
    </rPh>
    <phoneticPr fontId="2"/>
  </si>
  <si>
    <r>
      <rPr>
        <sz val="11"/>
        <rFont val="ＭＳ 明朝"/>
        <family val="1"/>
        <charset val="128"/>
      </rPr>
      <t>年度</t>
    </r>
    <rPh sb="0" eb="2">
      <t>ネンド</t>
    </rPh>
    <phoneticPr fontId="2"/>
  </si>
  <si>
    <r>
      <rPr>
        <sz val="11"/>
        <rFont val="ＭＳ 明朝"/>
        <family val="1"/>
        <charset val="128"/>
      </rPr>
      <t>当該年度のプロジェクト実施後排出量</t>
    </r>
    <rPh sb="0" eb="2">
      <t>トウガイ</t>
    </rPh>
    <rPh sb="2" eb="4">
      <t>ネンド</t>
    </rPh>
    <rPh sb="11" eb="14">
      <t>ジッシゴ</t>
    </rPh>
    <rPh sb="14" eb="16">
      <t>ハイシュツ</t>
    </rPh>
    <rPh sb="16" eb="17">
      <t>リョウ</t>
    </rPh>
    <phoneticPr fontId="2"/>
  </si>
  <si>
    <r>
      <rPr>
        <sz val="11"/>
        <rFont val="ＭＳ 明朝"/>
        <family val="1"/>
        <charset val="128"/>
      </rPr>
      <t>合計</t>
    </r>
    <rPh sb="0" eb="2">
      <t>ゴウケイ</t>
    </rPh>
    <phoneticPr fontId="2"/>
  </si>
  <si>
    <r>
      <rPr>
        <sz val="11"/>
        <rFont val="ＭＳ 明朝"/>
        <family val="1"/>
        <charset val="128"/>
      </rPr>
      <t>当該年度の地上部バイオマス中の吸収量</t>
    </r>
    <rPh sb="0" eb="2">
      <t>トウガイ</t>
    </rPh>
    <rPh sb="2" eb="4">
      <t>ネンド</t>
    </rPh>
    <rPh sb="5" eb="8">
      <t>チジョウブ</t>
    </rPh>
    <rPh sb="13" eb="14">
      <t>チュウ</t>
    </rPh>
    <rPh sb="15" eb="18">
      <t>キュウシュウリョウ</t>
    </rPh>
    <phoneticPr fontId="2"/>
  </si>
  <si>
    <r>
      <rPr>
        <sz val="11"/>
        <rFont val="ＭＳ 明朝"/>
        <family val="1"/>
        <charset val="128"/>
      </rPr>
      <t>当該年度の地下部バイオマス中の吸収量</t>
    </r>
    <rPh sb="0" eb="2">
      <t>トウガイ</t>
    </rPh>
    <rPh sb="2" eb="4">
      <t>ネンド</t>
    </rPh>
    <rPh sb="5" eb="7">
      <t>チカ</t>
    </rPh>
    <rPh sb="7" eb="8">
      <t>ブ</t>
    </rPh>
    <rPh sb="13" eb="14">
      <t>チュウ</t>
    </rPh>
    <rPh sb="15" eb="18">
      <t>キュウシュウリョウ</t>
    </rPh>
    <phoneticPr fontId="2"/>
  </si>
  <si>
    <r>
      <rPr>
        <sz val="11"/>
        <rFont val="ＭＳ 明朝"/>
        <family val="1"/>
        <charset val="128"/>
      </rPr>
      <t>一年当たり地上部バイオマス中の吸収量</t>
    </r>
    <rPh sb="0" eb="2">
      <t>イチネン</t>
    </rPh>
    <rPh sb="2" eb="3">
      <t>ア</t>
    </rPh>
    <rPh sb="5" eb="8">
      <t>チジョウブ</t>
    </rPh>
    <rPh sb="13" eb="14">
      <t>チュウ</t>
    </rPh>
    <rPh sb="15" eb="18">
      <t>キュウシュウリョウ</t>
    </rPh>
    <phoneticPr fontId="2"/>
  </si>
  <si>
    <r>
      <rPr>
        <sz val="11"/>
        <rFont val="ＭＳ 明朝"/>
        <family val="1"/>
        <charset val="128"/>
      </rPr>
      <t>一年当たり地下部バイオマス中の吸収量</t>
    </r>
    <rPh sb="0" eb="2">
      <t>イチネン</t>
    </rPh>
    <rPh sb="2" eb="3">
      <t>ア</t>
    </rPh>
    <rPh sb="5" eb="7">
      <t>チカ</t>
    </rPh>
    <rPh sb="7" eb="8">
      <t>ブ</t>
    </rPh>
    <rPh sb="13" eb="14">
      <t>チュウ</t>
    </rPh>
    <rPh sb="15" eb="18">
      <t>キュウシュウリョウ</t>
    </rPh>
    <phoneticPr fontId="2"/>
  </si>
  <si>
    <r>
      <rPr>
        <sz val="11"/>
        <rFont val="ＭＳ 明朝"/>
        <family val="1"/>
        <charset val="128"/>
      </rPr>
      <t>一年当たりプロジェクト実施後吸収量</t>
    </r>
    <rPh sb="0" eb="2">
      <t>イチネン</t>
    </rPh>
    <rPh sb="2" eb="3">
      <t>ア</t>
    </rPh>
    <rPh sb="11" eb="14">
      <t>ジッシゴ</t>
    </rPh>
    <rPh sb="14" eb="17">
      <t>キュウシュウリョウ</t>
    </rPh>
    <phoneticPr fontId="2"/>
  </si>
  <si>
    <r>
      <rPr>
        <sz val="11"/>
        <rFont val="ＭＳ 明朝"/>
        <family val="1"/>
        <charset val="128"/>
      </rPr>
      <t>当該年度の地上部バイオマス中の排出量</t>
    </r>
    <rPh sb="0" eb="2">
      <t>トウガイ</t>
    </rPh>
    <rPh sb="2" eb="4">
      <t>ネンド</t>
    </rPh>
    <rPh sb="5" eb="8">
      <t>チジョウブ</t>
    </rPh>
    <rPh sb="13" eb="14">
      <t>チュウ</t>
    </rPh>
    <rPh sb="15" eb="17">
      <t>ハイシュツ</t>
    </rPh>
    <rPh sb="17" eb="18">
      <t>リョウ</t>
    </rPh>
    <phoneticPr fontId="2"/>
  </si>
  <si>
    <r>
      <rPr>
        <sz val="11"/>
        <rFont val="ＭＳ 明朝"/>
        <family val="1"/>
        <charset val="128"/>
      </rPr>
      <t>当該年度の地下部バイオマス中の排出量</t>
    </r>
    <rPh sb="0" eb="2">
      <t>トウガイ</t>
    </rPh>
    <rPh sb="2" eb="4">
      <t>ネンド</t>
    </rPh>
    <rPh sb="5" eb="7">
      <t>チカ</t>
    </rPh>
    <rPh sb="7" eb="8">
      <t>ブ</t>
    </rPh>
    <rPh sb="13" eb="14">
      <t>チュウ</t>
    </rPh>
    <rPh sb="15" eb="17">
      <t>ハイシュツ</t>
    </rPh>
    <rPh sb="17" eb="18">
      <t>リョウ</t>
    </rPh>
    <phoneticPr fontId="2"/>
  </si>
  <si>
    <r>
      <rPr>
        <sz val="11"/>
        <rFont val="ＭＳ 明朝"/>
        <family val="1"/>
        <charset val="128"/>
      </rPr>
      <t>（１）ベースライン吸収量の考え方</t>
    </r>
    <rPh sb="9" eb="12">
      <t>キュウシュウリョウ</t>
    </rPh>
    <rPh sb="13" eb="14">
      <t>カンガ</t>
    </rPh>
    <rPh sb="15" eb="16">
      <t>カタ</t>
    </rPh>
    <phoneticPr fontId="2"/>
  </si>
  <si>
    <r>
      <rPr>
        <sz val="11"/>
        <rFont val="ＭＳ 明朝"/>
        <family val="1"/>
        <charset val="128"/>
      </rPr>
      <t>（２）ベースライン吸収量の算定式</t>
    </r>
    <rPh sb="9" eb="12">
      <t>キュウシュウリョウ</t>
    </rPh>
    <rPh sb="13" eb="16">
      <t>サンテイシキ</t>
    </rPh>
    <phoneticPr fontId="2"/>
  </si>
  <si>
    <r>
      <rPr>
        <sz val="11"/>
        <rFont val="ＭＳ 明朝"/>
        <family val="1"/>
        <charset val="128"/>
      </rPr>
      <t>想定値</t>
    </r>
    <rPh sb="0" eb="2">
      <t>ソウテイ</t>
    </rPh>
    <rPh sb="2" eb="3">
      <t>アタイ</t>
    </rPh>
    <phoneticPr fontId="2"/>
  </si>
  <si>
    <r>
      <t>C</t>
    </r>
    <r>
      <rPr>
        <i/>
        <vertAlign val="subscript"/>
        <sz val="11"/>
        <rFont val="Century"/>
        <family val="1"/>
      </rPr>
      <t>BL</t>
    </r>
    <phoneticPr fontId="2"/>
  </si>
  <si>
    <r>
      <t>C</t>
    </r>
    <r>
      <rPr>
        <i/>
        <vertAlign val="subscript"/>
        <sz val="11"/>
        <rFont val="Century"/>
        <family val="1"/>
      </rPr>
      <t>cut,BG</t>
    </r>
    <phoneticPr fontId="2"/>
  </si>
  <si>
    <r>
      <t>C</t>
    </r>
    <r>
      <rPr>
        <i/>
        <vertAlign val="subscript"/>
        <sz val="11"/>
        <rFont val="Century"/>
        <family val="1"/>
      </rPr>
      <t>PJ</t>
    </r>
    <phoneticPr fontId="2"/>
  </si>
  <si>
    <r>
      <t>C</t>
    </r>
    <r>
      <rPr>
        <i/>
        <vertAlign val="subscript"/>
        <sz val="11"/>
        <rFont val="Century"/>
        <family val="1"/>
      </rPr>
      <t>PJ,AG</t>
    </r>
    <phoneticPr fontId="2"/>
  </si>
  <si>
    <r>
      <t>C</t>
    </r>
    <r>
      <rPr>
        <i/>
        <vertAlign val="subscript"/>
        <sz val="11"/>
        <rFont val="Century"/>
        <family val="1"/>
      </rPr>
      <t>total</t>
    </r>
    <phoneticPr fontId="2"/>
  </si>
  <si>
    <r>
      <t>C</t>
    </r>
    <r>
      <rPr>
        <i/>
        <vertAlign val="subscript"/>
        <sz val="11"/>
        <rFont val="Century"/>
        <family val="1"/>
      </rPr>
      <t>cut</t>
    </r>
    <phoneticPr fontId="2"/>
  </si>
  <si>
    <r>
      <t>C</t>
    </r>
    <r>
      <rPr>
        <i/>
        <vertAlign val="subscript"/>
        <sz val="11"/>
        <rFont val="Century"/>
        <family val="1"/>
      </rPr>
      <t>BL</t>
    </r>
    <phoneticPr fontId="2"/>
  </si>
  <si>
    <r>
      <t>C</t>
    </r>
    <r>
      <rPr>
        <i/>
        <vertAlign val="subscript"/>
        <sz val="11"/>
        <rFont val="Century"/>
        <family val="1"/>
      </rPr>
      <t>PJ</t>
    </r>
    <phoneticPr fontId="2"/>
  </si>
  <si>
    <t>tCO2</t>
    <phoneticPr fontId="2"/>
  </si>
  <si>
    <r>
      <t>C</t>
    </r>
    <r>
      <rPr>
        <i/>
        <vertAlign val="subscript"/>
        <sz val="11"/>
        <rFont val="Century"/>
        <family val="1"/>
      </rPr>
      <t>PJ,AG</t>
    </r>
    <phoneticPr fontId="2"/>
  </si>
  <si>
    <r>
      <t>C</t>
    </r>
    <r>
      <rPr>
        <i/>
        <vertAlign val="subscript"/>
        <sz val="11"/>
        <rFont val="Century"/>
        <family val="1"/>
      </rPr>
      <t>PJ,BG</t>
    </r>
    <phoneticPr fontId="2"/>
  </si>
  <si>
    <r>
      <t>C</t>
    </r>
    <r>
      <rPr>
        <i/>
        <vertAlign val="subscript"/>
        <sz val="11"/>
        <rFont val="Century"/>
        <family val="1"/>
      </rPr>
      <t>cut,AG</t>
    </r>
    <phoneticPr fontId="2"/>
  </si>
  <si>
    <r>
      <t>C</t>
    </r>
    <r>
      <rPr>
        <i/>
        <vertAlign val="subscript"/>
        <sz val="11"/>
        <rFont val="Century"/>
        <family val="1"/>
      </rPr>
      <t>cut</t>
    </r>
    <phoneticPr fontId="2"/>
  </si>
  <si>
    <r>
      <t>C</t>
    </r>
    <r>
      <rPr>
        <i/>
        <vertAlign val="subscript"/>
        <sz val="11"/>
        <rFont val="Century"/>
        <family val="1"/>
      </rPr>
      <t>cut,AG</t>
    </r>
    <phoneticPr fontId="2"/>
  </si>
  <si>
    <r>
      <t>C</t>
    </r>
    <r>
      <rPr>
        <i/>
        <vertAlign val="subscript"/>
        <sz val="11"/>
        <rFont val="Century"/>
        <family val="1"/>
      </rPr>
      <t>cut,BG</t>
    </r>
    <phoneticPr fontId="2"/>
  </si>
  <si>
    <t>(tCO2)</t>
    <phoneticPr fontId="2"/>
  </si>
  <si>
    <t>(日)</t>
    <rPh sb="1" eb="2">
      <t>ニチ</t>
    </rPh>
    <phoneticPr fontId="2"/>
  </si>
  <si>
    <t>当該年度の
プロジェクト実施後吸収量</t>
    <rPh sb="0" eb="2">
      <t>トウガイ</t>
    </rPh>
    <rPh sb="2" eb="4">
      <t>ネンド</t>
    </rPh>
    <rPh sb="12" eb="15">
      <t>ジッシゴ</t>
    </rPh>
    <rPh sb="15" eb="18">
      <t>キュウシュウリョウ</t>
    </rPh>
    <phoneticPr fontId="2"/>
  </si>
  <si>
    <t>当該年度の
プロジェクト実施後排出量</t>
    <rPh sb="0" eb="2">
      <t>トウガイ</t>
    </rPh>
    <rPh sb="2" eb="4">
      <t>ネンド</t>
    </rPh>
    <rPh sb="12" eb="15">
      <t>ジッシゴ</t>
    </rPh>
    <rPh sb="15" eb="17">
      <t>ハイシュツ</t>
    </rPh>
    <rPh sb="17" eb="18">
      <t>リョウ</t>
    </rPh>
    <phoneticPr fontId="2"/>
  </si>
  <si>
    <t>当該年度の
吸収量</t>
    <rPh sb="0" eb="2">
      <t>トウガイ</t>
    </rPh>
    <rPh sb="2" eb="4">
      <t>ネンド</t>
    </rPh>
    <rPh sb="6" eb="9">
      <t>キュウシュウリョウ</t>
    </rPh>
    <phoneticPr fontId="2"/>
  </si>
  <si>
    <t>当該年度の
ベースライン吸収量</t>
    <rPh sb="0" eb="2">
      <t>トウガイ</t>
    </rPh>
    <rPh sb="2" eb="4">
      <t>ネンド</t>
    </rPh>
    <rPh sb="12" eb="15">
      <t>キュウシュウリョウ</t>
    </rPh>
    <phoneticPr fontId="2"/>
  </si>
  <si>
    <t>当該年度の
地上部バイオマス中の排出量</t>
    <rPh sb="0" eb="2">
      <t>トウガイ</t>
    </rPh>
    <rPh sb="2" eb="4">
      <t>ネンド</t>
    </rPh>
    <rPh sb="6" eb="9">
      <t>チジョウブ</t>
    </rPh>
    <rPh sb="14" eb="15">
      <t>チュウ</t>
    </rPh>
    <rPh sb="16" eb="18">
      <t>ハイシュツ</t>
    </rPh>
    <rPh sb="18" eb="19">
      <t>リョウ</t>
    </rPh>
    <phoneticPr fontId="2"/>
  </si>
  <si>
    <t>当該年度の
地下部バイオマス中の排出量</t>
    <rPh sb="0" eb="2">
      <t>トウガイ</t>
    </rPh>
    <rPh sb="2" eb="4">
      <t>ネンド</t>
    </rPh>
    <rPh sb="6" eb="8">
      <t>チカ</t>
    </rPh>
    <rPh sb="8" eb="9">
      <t>ブ</t>
    </rPh>
    <rPh sb="14" eb="15">
      <t>チュウ</t>
    </rPh>
    <rPh sb="16" eb="18">
      <t>ハイシュツ</t>
    </rPh>
    <rPh sb="18" eb="19">
      <t>リョウ</t>
    </rPh>
    <phoneticPr fontId="2"/>
  </si>
  <si>
    <r>
      <t>C</t>
    </r>
    <r>
      <rPr>
        <i/>
        <vertAlign val="subscript"/>
        <sz val="11"/>
        <rFont val="Century"/>
        <family val="1"/>
      </rPr>
      <t>PJ,BG</t>
    </r>
    <phoneticPr fontId="2"/>
  </si>
  <si>
    <t>当該年度の
モニタリング期間</t>
    <rPh sb="0" eb="2">
      <t>トウガイ</t>
    </rPh>
    <rPh sb="2" eb="4">
      <t>ネンド</t>
    </rPh>
    <rPh sb="12" eb="14">
      <t>キカン</t>
    </rPh>
    <phoneticPr fontId="2"/>
  </si>
  <si>
    <t>当該年度のベースライン吸収量</t>
    <rPh sb="0" eb="2">
      <t>トウガイ</t>
    </rPh>
    <rPh sb="2" eb="4">
      <t>ネンド</t>
    </rPh>
    <rPh sb="11" eb="14">
      <t>キュウシュウリョウ</t>
    </rPh>
    <phoneticPr fontId="2"/>
  </si>
  <si>
    <t>認証対象期間</t>
    <rPh sb="0" eb="2">
      <t>ニンショウ</t>
    </rPh>
    <rPh sb="2" eb="4">
      <t>タイショウ</t>
    </rPh>
    <rPh sb="4" eb="6">
      <t>キカン</t>
    </rPh>
    <phoneticPr fontId="2"/>
  </si>
  <si>
    <r>
      <t>A.2.1</t>
    </r>
    <r>
      <rPr>
        <sz val="12"/>
        <rFont val="ＭＳ 明朝"/>
        <family val="1"/>
        <charset val="128"/>
      </rPr>
      <t>　認証対象期間</t>
    </r>
    <rPh sb="6" eb="8">
      <t>ニンショウ</t>
    </rPh>
    <rPh sb="8" eb="10">
      <t>タイショウ</t>
    </rPh>
    <rPh sb="10" eb="12">
      <t>キカン</t>
    </rPh>
    <phoneticPr fontId="2"/>
  </si>
  <si>
    <r>
      <t>A.2.2</t>
    </r>
    <r>
      <rPr>
        <sz val="12"/>
        <rFont val="ＭＳ 明朝"/>
        <family val="1"/>
        <charset val="128"/>
      </rPr>
      <t>　吸収量</t>
    </r>
    <rPh sb="6" eb="9">
      <t>キュウシュウリョウ</t>
    </rPh>
    <phoneticPr fontId="2"/>
  </si>
  <si>
    <r>
      <t>A.2.3</t>
    </r>
    <r>
      <rPr>
        <sz val="12"/>
        <rFont val="ＭＳ 明朝"/>
        <family val="1"/>
        <charset val="128"/>
      </rPr>
      <t>　プロジェクト実施後吸収量</t>
    </r>
    <rPh sb="12" eb="15">
      <t>ジッシゴ</t>
    </rPh>
    <rPh sb="15" eb="18">
      <t>キュウシュウリョウ</t>
    </rPh>
    <phoneticPr fontId="2"/>
  </si>
  <si>
    <r>
      <t>A.2.4</t>
    </r>
    <r>
      <rPr>
        <sz val="12"/>
        <rFont val="ＭＳ 明朝"/>
        <family val="1"/>
        <charset val="128"/>
      </rPr>
      <t>　プロジェクト実施後排出量</t>
    </r>
    <rPh sb="12" eb="15">
      <t>ジッシゴ</t>
    </rPh>
    <rPh sb="15" eb="17">
      <t>ハイシュツ</t>
    </rPh>
    <rPh sb="17" eb="18">
      <t>リョウ</t>
    </rPh>
    <phoneticPr fontId="2"/>
  </si>
  <si>
    <r>
      <t>A.2.5</t>
    </r>
    <r>
      <rPr>
        <sz val="12"/>
        <rFont val="ＭＳ 明朝"/>
        <family val="1"/>
        <charset val="128"/>
      </rPr>
      <t>　ベースライン吸収量の考え方</t>
    </r>
    <rPh sb="12" eb="15">
      <t>キュウシュウリョウ</t>
    </rPh>
    <rPh sb="16" eb="17">
      <t>カンガ</t>
    </rPh>
    <rPh sb="18" eb="19">
      <t>カタ</t>
    </rPh>
    <phoneticPr fontId="2"/>
  </si>
  <si>
    <r>
      <rPr>
        <sz val="10"/>
        <rFont val="ＭＳ 明朝"/>
        <family val="1"/>
        <charset val="128"/>
      </rPr>
      <t>※</t>
    </r>
    <r>
      <rPr>
        <sz val="10"/>
        <rFont val="Century"/>
        <family val="1"/>
      </rPr>
      <t>1</t>
    </r>
    <phoneticPr fontId="2"/>
  </si>
  <si>
    <r>
      <rPr>
        <sz val="10"/>
        <rFont val="ＭＳ 明朝"/>
        <family val="1"/>
        <charset val="128"/>
      </rPr>
      <t>認証対象期間の開始日は、プロジェクト開始日の含まれる年度の開始日とすること。</t>
    </r>
    <rPh sb="0" eb="2">
      <t>ニンショウ</t>
    </rPh>
    <rPh sb="2" eb="4">
      <t>タイショウ</t>
    </rPh>
    <rPh sb="4" eb="6">
      <t>キカン</t>
    </rPh>
    <rPh sb="7" eb="9">
      <t>カイシ</t>
    </rPh>
    <rPh sb="9" eb="10">
      <t>ニチ</t>
    </rPh>
    <rPh sb="18" eb="20">
      <t>カイシ</t>
    </rPh>
    <rPh sb="20" eb="21">
      <t>ニチ</t>
    </rPh>
    <rPh sb="22" eb="23">
      <t>フク</t>
    </rPh>
    <rPh sb="26" eb="28">
      <t>ネンド</t>
    </rPh>
    <rPh sb="29" eb="32">
      <t>カイシビ</t>
    </rPh>
    <phoneticPr fontId="2"/>
  </si>
  <si>
    <r>
      <rPr>
        <sz val="10"/>
        <rFont val="ＭＳ 明朝"/>
        <family val="1"/>
        <charset val="128"/>
      </rPr>
      <t>※</t>
    </r>
    <r>
      <rPr>
        <sz val="10"/>
        <rFont val="Century"/>
        <family val="1"/>
      </rPr>
      <t>2</t>
    </r>
    <phoneticPr fontId="2"/>
  </si>
  <si>
    <t>開始日</t>
    <rPh sb="0" eb="2">
      <t>カイシ</t>
    </rPh>
    <rPh sb="2" eb="3">
      <t>ニチ</t>
    </rPh>
    <phoneticPr fontId="2"/>
  </si>
  <si>
    <t>終了日</t>
    <rPh sb="0" eb="2">
      <t>シュウリョウ</t>
    </rPh>
    <rPh sb="2" eb="3">
      <t>ニチ</t>
    </rPh>
    <phoneticPr fontId="2"/>
  </si>
  <si>
    <t>日数</t>
    <rPh sb="0" eb="2">
      <t>ニッスウ</t>
    </rPh>
    <phoneticPr fontId="2"/>
  </si>
  <si>
    <t>当該年度含む</t>
    <rPh sb="0" eb="2">
      <t>トウガイ</t>
    </rPh>
    <rPh sb="2" eb="4">
      <t>ネンド</t>
    </rPh>
    <rPh sb="4" eb="5">
      <t>フク</t>
    </rPh>
    <phoneticPr fontId="2"/>
  </si>
  <si>
    <t>当該年度の途中まで</t>
    <rPh sb="0" eb="2">
      <t>トウガイ</t>
    </rPh>
    <rPh sb="2" eb="4">
      <t>ネンド</t>
    </rPh>
    <rPh sb="5" eb="7">
      <t>トチュウ</t>
    </rPh>
    <phoneticPr fontId="2"/>
  </si>
  <si>
    <t>当該年度含まず</t>
    <rPh sb="0" eb="2">
      <t>トウガイ</t>
    </rPh>
    <rPh sb="2" eb="4">
      <t>ネンド</t>
    </rPh>
    <rPh sb="4" eb="5">
      <t>フク</t>
    </rPh>
    <phoneticPr fontId="2"/>
  </si>
  <si>
    <r>
      <t>一年当たり</t>
    </r>
    <r>
      <rPr>
        <sz val="10"/>
        <rFont val="ＭＳ Ｐゴシック"/>
        <family val="3"/>
        <charset val="128"/>
      </rPr>
      <t xml:space="preserve">プロジェクト実施後吸収量の合計
</t>
    </r>
    <r>
      <rPr>
        <i/>
        <sz val="10"/>
        <rFont val="ＭＳ Ｐゴシック"/>
        <family val="3"/>
        <charset val="128"/>
      </rPr>
      <t>C</t>
    </r>
    <r>
      <rPr>
        <i/>
        <vertAlign val="subscript"/>
        <sz val="10"/>
        <rFont val="ＭＳ Ｐゴシック"/>
        <family val="3"/>
        <charset val="128"/>
      </rPr>
      <t>PJ</t>
    </r>
    <r>
      <rPr>
        <sz val="10"/>
        <rFont val="ＭＳ Ｐゴシック"/>
        <family val="3"/>
        <charset val="128"/>
      </rPr>
      <t xml:space="preserve">
(tCO2)</t>
    </r>
    <rPh sb="0" eb="3">
      <t>イチネンア</t>
    </rPh>
    <rPh sb="11" eb="14">
      <t>ジッシゴ</t>
    </rPh>
    <rPh sb="18" eb="20">
      <t>ゴウケイ</t>
    </rPh>
    <phoneticPr fontId="2"/>
  </si>
  <si>
    <r>
      <t>森林施業（植栽</t>
    </r>
    <r>
      <rPr>
        <sz val="10"/>
        <rFont val="ＭＳ Ｐゴシック"/>
        <family val="3"/>
        <charset val="128"/>
      </rPr>
      <t>、保育、間伐）の対象森林の面積（ha）</t>
    </r>
    <rPh sb="0" eb="2">
      <t>シンリン</t>
    </rPh>
    <rPh sb="2" eb="4">
      <t>セギョウ</t>
    </rPh>
    <rPh sb="15" eb="17">
      <t>タイショウ</t>
    </rPh>
    <rPh sb="17" eb="19">
      <t>シンリン</t>
    </rPh>
    <rPh sb="20" eb="22">
      <t>メンセキ</t>
    </rPh>
    <phoneticPr fontId="2"/>
  </si>
  <si>
    <r>
      <t xml:space="preserve">一年当たり地上部バイオマス中の吸収量
</t>
    </r>
    <r>
      <rPr>
        <i/>
        <sz val="10"/>
        <rFont val="ＭＳ Ｐゴシック"/>
        <family val="3"/>
        <charset val="128"/>
      </rPr>
      <t>C</t>
    </r>
    <r>
      <rPr>
        <i/>
        <vertAlign val="subscript"/>
        <sz val="10"/>
        <rFont val="ＭＳ Ｐゴシック"/>
        <family val="3"/>
        <charset val="128"/>
      </rPr>
      <t>PJ,AG,i</t>
    </r>
    <r>
      <rPr>
        <sz val="10"/>
        <rFont val="ＭＳ Ｐゴシック"/>
        <family val="3"/>
        <charset val="128"/>
      </rPr>
      <t xml:space="preserve">
(tCO2)</t>
    </r>
    <rPh sb="0" eb="2">
      <t>イチネン</t>
    </rPh>
    <rPh sb="2" eb="3">
      <t>ア</t>
    </rPh>
    <rPh sb="5" eb="7">
      <t>チジョウ</t>
    </rPh>
    <rPh sb="7" eb="8">
      <t>ブ</t>
    </rPh>
    <rPh sb="13" eb="14">
      <t>チュウ</t>
    </rPh>
    <rPh sb="15" eb="17">
      <t>キュウシュウ</t>
    </rPh>
    <rPh sb="17" eb="18">
      <t>リョウ</t>
    </rPh>
    <phoneticPr fontId="2"/>
  </si>
  <si>
    <r>
      <t xml:space="preserve">一年当たり地下部バイオマス中の吸収量
</t>
    </r>
    <r>
      <rPr>
        <i/>
        <sz val="10"/>
        <rFont val="ＭＳ Ｐゴシック"/>
        <family val="3"/>
        <charset val="128"/>
      </rPr>
      <t>C</t>
    </r>
    <r>
      <rPr>
        <i/>
        <vertAlign val="subscript"/>
        <sz val="10"/>
        <rFont val="ＭＳ Ｐゴシック"/>
        <family val="3"/>
        <charset val="128"/>
      </rPr>
      <t>PJ,BG,i</t>
    </r>
    <r>
      <rPr>
        <sz val="10"/>
        <rFont val="ＭＳ Ｐゴシック"/>
        <family val="3"/>
        <charset val="128"/>
      </rPr>
      <t xml:space="preserve">
(tCO2)</t>
    </r>
    <rPh sb="0" eb="2">
      <t>イチネン</t>
    </rPh>
    <rPh sb="2" eb="3">
      <t>ア</t>
    </rPh>
    <rPh sb="5" eb="8">
      <t>チカブ</t>
    </rPh>
    <rPh sb="13" eb="14">
      <t>チュウ</t>
    </rPh>
    <rPh sb="15" eb="17">
      <t>キュウシュウ</t>
    </rPh>
    <rPh sb="17" eb="18">
      <t>リョウ</t>
    </rPh>
    <phoneticPr fontId="2"/>
  </si>
  <si>
    <r>
      <t xml:space="preserve">一年当たりプロジェクト実施後吸収量
</t>
    </r>
    <r>
      <rPr>
        <i/>
        <sz val="10"/>
        <rFont val="ＭＳ Ｐゴシック"/>
        <family val="3"/>
        <charset val="128"/>
      </rPr>
      <t>C</t>
    </r>
    <r>
      <rPr>
        <i/>
        <vertAlign val="subscript"/>
        <sz val="10"/>
        <rFont val="ＭＳ Ｐゴシック"/>
        <family val="3"/>
        <charset val="128"/>
      </rPr>
      <t>PJ</t>
    </r>
    <r>
      <rPr>
        <sz val="10"/>
        <rFont val="ＭＳ Ｐゴシック"/>
        <family val="3"/>
        <charset val="128"/>
      </rPr>
      <t xml:space="preserve">
(tCO2)</t>
    </r>
    <rPh sb="0" eb="2">
      <t>イチネン</t>
    </rPh>
    <rPh sb="2" eb="3">
      <t>ア</t>
    </rPh>
    <rPh sb="11" eb="14">
      <t>ジッシゴ</t>
    </rPh>
    <rPh sb="14" eb="16">
      <t>キュウシュウ</t>
    </rPh>
    <rPh sb="16" eb="17">
      <t>リョウ</t>
    </rPh>
    <phoneticPr fontId="2"/>
  </si>
  <si>
    <r>
      <rPr>
        <sz val="10"/>
        <rFont val="ＭＳ 明朝"/>
        <family val="1"/>
        <charset val="128"/>
      </rPr>
      <t>一年当たり地上部バイオマス中の吸収量及び一年当たり地下部バイオマス中の吸収量の詳細については、（別紙）吸収量算定シートに記載すること。</t>
    </r>
    <rPh sb="0" eb="2">
      <t>イチネン</t>
    </rPh>
    <rPh sb="2" eb="3">
      <t>ア</t>
    </rPh>
    <rPh sb="5" eb="8">
      <t>チジョウブ</t>
    </rPh>
    <rPh sb="13" eb="14">
      <t>チュウ</t>
    </rPh>
    <rPh sb="15" eb="18">
      <t>キュウシュウリョウ</t>
    </rPh>
    <rPh sb="18" eb="19">
      <t>オヨ</t>
    </rPh>
    <rPh sb="20" eb="22">
      <t>イチネン</t>
    </rPh>
    <rPh sb="22" eb="23">
      <t>ア</t>
    </rPh>
    <rPh sb="25" eb="27">
      <t>チカ</t>
    </rPh>
    <rPh sb="27" eb="28">
      <t>ブ</t>
    </rPh>
    <rPh sb="33" eb="34">
      <t>チュウ</t>
    </rPh>
    <rPh sb="35" eb="37">
      <t>キュウシュウ</t>
    </rPh>
    <rPh sb="37" eb="38">
      <t>リョウ</t>
    </rPh>
    <rPh sb="39" eb="41">
      <t>ショウサイ</t>
    </rPh>
    <rPh sb="48" eb="50">
      <t>ベッシ</t>
    </rPh>
    <rPh sb="51" eb="53">
      <t>キュウシュウ</t>
    </rPh>
    <rPh sb="53" eb="54">
      <t>リョウ</t>
    </rPh>
    <rPh sb="54" eb="56">
      <t>サンテイ</t>
    </rPh>
    <rPh sb="60" eb="62">
      <t>キサイ</t>
    </rPh>
    <phoneticPr fontId="2"/>
  </si>
  <si>
    <r>
      <rPr>
        <sz val="10"/>
        <rFont val="ＭＳ 明朝"/>
        <family val="1"/>
        <charset val="128"/>
      </rPr>
      <t>当該年度の地上部バイオマス中の排出量及び当該年度の地下部バイオマス中の排出量の詳細については、（別紙）排出量算定シート</t>
    </r>
    <r>
      <rPr>
        <sz val="10"/>
        <rFont val="Century"/>
        <family val="1"/>
      </rPr>
      <t>(FO-001)</t>
    </r>
    <r>
      <rPr>
        <sz val="10"/>
        <rFont val="ＭＳ 明朝"/>
        <family val="1"/>
        <charset val="128"/>
      </rPr>
      <t>に記載すること。</t>
    </r>
    <rPh sb="0" eb="2">
      <t>トウガイ</t>
    </rPh>
    <rPh sb="2" eb="4">
      <t>ネンド</t>
    </rPh>
    <rPh sb="5" eb="8">
      <t>チジョウブ</t>
    </rPh>
    <rPh sb="13" eb="14">
      <t>チュウ</t>
    </rPh>
    <rPh sb="15" eb="17">
      <t>ハイシュツ</t>
    </rPh>
    <rPh sb="17" eb="18">
      <t>リョウ</t>
    </rPh>
    <rPh sb="18" eb="19">
      <t>オヨ</t>
    </rPh>
    <rPh sb="20" eb="22">
      <t>トウガイ</t>
    </rPh>
    <rPh sb="22" eb="24">
      <t>ネンド</t>
    </rPh>
    <rPh sb="25" eb="27">
      <t>チカ</t>
    </rPh>
    <rPh sb="27" eb="28">
      <t>ブ</t>
    </rPh>
    <rPh sb="33" eb="34">
      <t>チュウ</t>
    </rPh>
    <rPh sb="35" eb="37">
      <t>ハイシュツ</t>
    </rPh>
    <rPh sb="37" eb="38">
      <t>リョウ</t>
    </rPh>
    <rPh sb="38" eb="39">
      <t>シュウリョウ</t>
    </rPh>
    <rPh sb="39" eb="41">
      <t>ショウサイ</t>
    </rPh>
    <rPh sb="48" eb="50">
      <t>ベッシ</t>
    </rPh>
    <rPh sb="51" eb="54">
      <t>ハイシュツリョウ</t>
    </rPh>
    <rPh sb="54" eb="56">
      <t>サンテイ</t>
    </rPh>
    <rPh sb="68" eb="70">
      <t>キサイ</t>
    </rPh>
    <phoneticPr fontId="2"/>
  </si>
  <si>
    <r>
      <rPr>
        <sz val="10"/>
        <rFont val="ＭＳ 明朝"/>
        <family val="1"/>
        <charset val="128"/>
      </rPr>
      <t>当該年度のプロジェクト実施後吸収量は、</t>
    </r>
    <r>
      <rPr>
        <sz val="10"/>
        <rFont val="Century"/>
        <family val="1"/>
      </rPr>
      <t>A.2.3</t>
    </r>
    <r>
      <rPr>
        <sz val="10"/>
        <rFont val="ＭＳ 明朝"/>
        <family val="1"/>
        <charset val="128"/>
      </rPr>
      <t>に記載の当該年度のプロジェクト実施後吸収量を記載すること。</t>
    </r>
    <rPh sb="0" eb="2">
      <t>トウガイ</t>
    </rPh>
    <rPh sb="2" eb="4">
      <t>ネンド</t>
    </rPh>
    <rPh sb="11" eb="14">
      <t>ジッシゴ</t>
    </rPh>
    <rPh sb="14" eb="17">
      <t>キュウシュウリョウ</t>
    </rPh>
    <rPh sb="25" eb="27">
      <t>キサイ</t>
    </rPh>
    <rPh sb="28" eb="30">
      <t>トウガイ</t>
    </rPh>
    <rPh sb="30" eb="32">
      <t>ネンド</t>
    </rPh>
    <rPh sb="39" eb="42">
      <t>ジッシゴ</t>
    </rPh>
    <rPh sb="42" eb="45">
      <t>キュウシュウリョウ</t>
    </rPh>
    <rPh sb="46" eb="48">
      <t>キサイ</t>
    </rPh>
    <phoneticPr fontId="2"/>
  </si>
  <si>
    <r>
      <rPr>
        <sz val="10"/>
        <rFont val="ＭＳ 明朝"/>
        <family val="1"/>
        <charset val="128"/>
      </rPr>
      <t>当該年度のプロジェクト実施後排出量は、</t>
    </r>
    <r>
      <rPr>
        <sz val="10"/>
        <rFont val="Century"/>
        <family val="1"/>
      </rPr>
      <t>A.2.4</t>
    </r>
    <r>
      <rPr>
        <sz val="10"/>
        <rFont val="ＭＳ 明朝"/>
        <family val="1"/>
        <charset val="128"/>
      </rPr>
      <t>に記載の当該年度のプロジェクト実施後排出量を記載すること。</t>
    </r>
    <rPh sb="0" eb="2">
      <t>トウガイ</t>
    </rPh>
    <rPh sb="2" eb="4">
      <t>ネンド</t>
    </rPh>
    <rPh sb="14" eb="17">
      <t>ハイシュツリョウ</t>
    </rPh>
    <rPh sb="28" eb="30">
      <t>トウガイ</t>
    </rPh>
    <rPh sb="30" eb="32">
      <t>ネンド</t>
    </rPh>
    <rPh sb="39" eb="42">
      <t>ジッシゴ</t>
    </rPh>
    <rPh sb="42" eb="44">
      <t>ハイシュツ</t>
    </rPh>
    <phoneticPr fontId="2"/>
  </si>
  <si>
    <r>
      <rPr>
        <sz val="10"/>
        <rFont val="ＭＳ 明朝"/>
        <family val="1"/>
        <charset val="128"/>
      </rPr>
      <t>当該年度のベースライン吸収量は、</t>
    </r>
    <r>
      <rPr>
        <sz val="10"/>
        <rFont val="Century"/>
        <family val="1"/>
      </rPr>
      <t>A.2.5</t>
    </r>
    <r>
      <rPr>
        <sz val="10"/>
        <rFont val="ＭＳ 明朝"/>
        <family val="1"/>
        <charset val="128"/>
      </rPr>
      <t>に記載のベースライン吸収量を記載すること。</t>
    </r>
    <rPh sb="0" eb="2">
      <t>トウガイ</t>
    </rPh>
    <rPh sb="2" eb="4">
      <t>ネンド</t>
    </rPh>
    <rPh sb="11" eb="13">
      <t>キュウシュウ</t>
    </rPh>
    <rPh sb="13" eb="14">
      <t>リョウ</t>
    </rPh>
    <phoneticPr fontId="2"/>
  </si>
  <si>
    <r>
      <rPr>
        <sz val="10"/>
        <rFont val="ＭＳ 明朝"/>
        <family val="1"/>
        <charset val="128"/>
      </rPr>
      <t>※</t>
    </r>
    <r>
      <rPr>
        <sz val="10"/>
        <rFont val="Century"/>
        <family val="1"/>
      </rPr>
      <t>3</t>
    </r>
    <phoneticPr fontId="2"/>
  </si>
  <si>
    <r>
      <t>A.1</t>
    </r>
    <r>
      <rPr>
        <b/>
        <sz val="14"/>
        <rFont val="ＭＳ 明朝"/>
        <family val="1"/>
        <charset val="128"/>
      </rPr>
      <t>　追加性に関する情報</t>
    </r>
    <rPh sb="4" eb="6">
      <t>ツイカ</t>
    </rPh>
    <rPh sb="6" eb="7">
      <t>セイ</t>
    </rPh>
    <rPh sb="8" eb="9">
      <t>カン</t>
    </rPh>
    <rPh sb="11" eb="13">
      <t>ジョウホウ</t>
    </rPh>
    <phoneticPr fontId="2"/>
  </si>
  <si>
    <r>
      <rPr>
        <sz val="12"/>
        <color indexed="8"/>
        <rFont val="ＭＳ 明朝"/>
        <family val="1"/>
        <charset val="128"/>
      </rPr>
      <t>（１）補助金に関する情報</t>
    </r>
    <rPh sb="3" eb="6">
      <t>ホジョキン</t>
    </rPh>
    <rPh sb="7" eb="8">
      <t>カン</t>
    </rPh>
    <rPh sb="10" eb="12">
      <t>ジョウホウ</t>
    </rPh>
    <phoneticPr fontId="2"/>
  </si>
  <si>
    <r>
      <rPr>
        <sz val="11"/>
        <rFont val="ＭＳ 明朝"/>
        <family val="1"/>
        <charset val="128"/>
      </rPr>
      <t>補助金交付主体</t>
    </r>
    <rPh sb="0" eb="3">
      <t>ホジョキン</t>
    </rPh>
    <rPh sb="3" eb="5">
      <t>コウフ</t>
    </rPh>
    <rPh sb="5" eb="7">
      <t>シュタイ</t>
    </rPh>
    <phoneticPr fontId="2"/>
  </si>
  <si>
    <r>
      <rPr>
        <sz val="11"/>
        <rFont val="ＭＳ 明朝"/>
        <family val="1"/>
        <charset val="128"/>
      </rPr>
      <t>補助金名称</t>
    </r>
    <rPh sb="0" eb="2">
      <t>ホジョ</t>
    </rPh>
    <rPh sb="2" eb="3">
      <t>キン</t>
    </rPh>
    <rPh sb="3" eb="5">
      <t>メイショウ</t>
    </rPh>
    <phoneticPr fontId="2"/>
  </si>
  <si>
    <r>
      <rPr>
        <sz val="11"/>
        <rFont val="ＭＳ 明朝"/>
        <family val="1"/>
        <charset val="128"/>
      </rPr>
      <t>補助金額（千円）</t>
    </r>
    <rPh sb="0" eb="3">
      <t>ホジョキン</t>
    </rPh>
    <rPh sb="3" eb="4">
      <t>ガク</t>
    </rPh>
    <rPh sb="5" eb="7">
      <t>センエン</t>
    </rPh>
    <phoneticPr fontId="2"/>
  </si>
  <si>
    <r>
      <rPr>
        <sz val="11"/>
        <rFont val="ＭＳ 明朝"/>
        <family val="1"/>
        <charset val="128"/>
      </rPr>
      <t>※プロジェクト登録の申請段階で申請を予定している補助金は全て記載すること。
　また、複数の補助金を申請予定の場合には、欄を追加して記載すること。</t>
    </r>
    <rPh sb="7" eb="9">
      <t>トウロク</t>
    </rPh>
    <rPh sb="10" eb="12">
      <t>シンセイ</t>
    </rPh>
    <rPh sb="12" eb="14">
      <t>ダンカイ</t>
    </rPh>
    <rPh sb="15" eb="17">
      <t>シンセイ</t>
    </rPh>
    <rPh sb="18" eb="20">
      <t>ヨテイ</t>
    </rPh>
    <rPh sb="24" eb="27">
      <t>ホジョキン</t>
    </rPh>
    <rPh sb="28" eb="29">
      <t>スベ</t>
    </rPh>
    <rPh sb="30" eb="32">
      <t>キサイ</t>
    </rPh>
    <rPh sb="42" eb="44">
      <t>フクスウ</t>
    </rPh>
    <rPh sb="45" eb="48">
      <t>ホジョキン</t>
    </rPh>
    <rPh sb="49" eb="51">
      <t>シンセイ</t>
    </rPh>
    <rPh sb="51" eb="53">
      <t>ヨテイ</t>
    </rPh>
    <rPh sb="54" eb="56">
      <t>バアイ</t>
    </rPh>
    <rPh sb="59" eb="60">
      <t>ラン</t>
    </rPh>
    <rPh sb="61" eb="63">
      <t>ツイカ</t>
    </rPh>
    <rPh sb="65" eb="67">
      <t>キサイ</t>
    </rPh>
    <phoneticPr fontId="2"/>
  </si>
  <si>
    <r>
      <rPr>
        <sz val="12"/>
        <color indexed="8"/>
        <rFont val="ＭＳ 明朝"/>
        <family val="1"/>
        <charset val="128"/>
      </rPr>
      <t>（２）経費等・収益に関する情報</t>
    </r>
    <rPh sb="3" eb="5">
      <t>ケイヒ</t>
    </rPh>
    <rPh sb="5" eb="6">
      <t>トウ</t>
    </rPh>
    <rPh sb="7" eb="9">
      <t>シュウエキ</t>
    </rPh>
    <rPh sb="10" eb="11">
      <t>カン</t>
    </rPh>
    <rPh sb="13" eb="15">
      <t>ジョウホウ</t>
    </rPh>
    <phoneticPr fontId="2"/>
  </si>
  <si>
    <r>
      <rPr>
        <sz val="12"/>
        <rFont val="ＭＳ 明朝"/>
        <family val="1"/>
        <charset val="128"/>
      </rPr>
      <t>経費等</t>
    </r>
    <rPh sb="0" eb="3">
      <t>ケイヒトウ</t>
    </rPh>
    <phoneticPr fontId="2"/>
  </si>
  <si>
    <r>
      <rPr>
        <sz val="11"/>
        <rFont val="ＭＳ 明朝"/>
        <family val="1"/>
        <charset val="128"/>
      </rPr>
      <t>千円</t>
    </r>
    <rPh sb="0" eb="2">
      <t>センエン</t>
    </rPh>
    <phoneticPr fontId="2"/>
  </si>
  <si>
    <r>
      <rPr>
        <sz val="11"/>
        <rFont val="ＭＳ 明朝"/>
        <family val="1"/>
        <charset val="128"/>
      </rPr>
      <t>森林経営に要する経費</t>
    </r>
    <r>
      <rPr>
        <sz val="11"/>
        <rFont val="Century"/>
        <family val="1"/>
      </rPr>
      <t xml:space="preserve"> </t>
    </r>
    <r>
      <rPr>
        <sz val="11"/>
        <rFont val="ＭＳ 明朝"/>
        <family val="1"/>
        <charset val="128"/>
      </rPr>
      <t>※</t>
    </r>
    <r>
      <rPr>
        <sz val="11"/>
        <rFont val="Century"/>
        <family val="1"/>
      </rPr>
      <t>1</t>
    </r>
    <rPh sb="0" eb="4">
      <t>シンリンケイエイ</t>
    </rPh>
    <rPh sb="5" eb="6">
      <t>ヨウ</t>
    </rPh>
    <rPh sb="8" eb="10">
      <t>ケイヒ</t>
    </rPh>
    <phoneticPr fontId="2"/>
  </si>
  <si>
    <r>
      <rPr>
        <sz val="11"/>
        <rFont val="ＭＳ 明朝"/>
        <family val="1"/>
        <charset val="128"/>
      </rPr>
      <t>補助金</t>
    </r>
    <rPh sb="0" eb="3">
      <t>ホジョキン</t>
    </rPh>
    <phoneticPr fontId="2"/>
  </si>
  <si>
    <r>
      <rPr>
        <sz val="11"/>
        <rFont val="ＭＳ 明朝"/>
        <family val="1"/>
        <charset val="128"/>
      </rPr>
      <t>銀行等借入利子</t>
    </r>
    <rPh sb="0" eb="3">
      <t>ギンコウトウ</t>
    </rPh>
    <rPh sb="3" eb="7">
      <t>カリイレリシ</t>
    </rPh>
    <phoneticPr fontId="2"/>
  </si>
  <si>
    <r>
      <rPr>
        <sz val="11"/>
        <rFont val="ＭＳ 明朝"/>
        <family val="1"/>
        <charset val="128"/>
      </rPr>
      <t>※</t>
    </r>
    <r>
      <rPr>
        <sz val="11"/>
        <rFont val="Century"/>
        <family val="1"/>
      </rPr>
      <t>1</t>
    </r>
    <r>
      <rPr>
        <sz val="11"/>
        <rFont val="ＭＳ 明朝"/>
        <family val="1"/>
        <charset val="128"/>
      </rPr>
      <t>　プロジェクト実施地における認証対象期間中の森林経営に関する経費を記載すること。</t>
    </r>
    <rPh sb="9" eb="12">
      <t>ジッシチ</t>
    </rPh>
    <rPh sb="16" eb="23">
      <t>ニンショウタイショウキカンチュウ</t>
    </rPh>
    <rPh sb="24" eb="28">
      <t>シンリンケイエイ</t>
    </rPh>
    <rPh sb="29" eb="30">
      <t>カン</t>
    </rPh>
    <rPh sb="32" eb="34">
      <t>ケイヒ</t>
    </rPh>
    <rPh sb="35" eb="37">
      <t>キサイ</t>
    </rPh>
    <phoneticPr fontId="2"/>
  </si>
  <si>
    <r>
      <rPr>
        <sz val="12"/>
        <rFont val="ＭＳ 明朝"/>
        <family val="1"/>
        <charset val="128"/>
      </rPr>
      <t>収益</t>
    </r>
    <rPh sb="0" eb="2">
      <t>シュウエキ</t>
    </rPh>
    <phoneticPr fontId="2"/>
  </si>
  <si>
    <r>
      <rPr>
        <sz val="11"/>
        <rFont val="ＭＳ 明朝"/>
        <family val="1"/>
        <charset val="128"/>
      </rPr>
      <t>②収益</t>
    </r>
    <r>
      <rPr>
        <sz val="11"/>
        <rFont val="Century"/>
        <family val="1"/>
      </rPr>
      <t xml:space="preserve"> </t>
    </r>
    <r>
      <rPr>
        <sz val="11"/>
        <rFont val="ＭＳ 明朝"/>
        <family val="1"/>
        <charset val="128"/>
      </rPr>
      <t>※</t>
    </r>
    <r>
      <rPr>
        <sz val="11"/>
        <rFont val="Century"/>
        <family val="1"/>
      </rPr>
      <t>2</t>
    </r>
    <rPh sb="1" eb="3">
      <t>シュウエキ</t>
    </rPh>
    <phoneticPr fontId="2"/>
  </si>
  <si>
    <r>
      <rPr>
        <sz val="11"/>
        <rFont val="ＭＳ 明朝"/>
        <family val="1"/>
        <charset val="128"/>
      </rPr>
      <t>※</t>
    </r>
    <r>
      <rPr>
        <sz val="11"/>
        <rFont val="Century"/>
        <family val="1"/>
      </rPr>
      <t>2</t>
    </r>
    <r>
      <rPr>
        <sz val="11"/>
        <rFont val="ＭＳ 明朝"/>
        <family val="1"/>
        <charset val="128"/>
      </rPr>
      <t>　プロジェクト実施地における認証対象期間中の森林経営に関する収益を記載すること。</t>
    </r>
    <rPh sb="9" eb="12">
      <t>ジッシチ</t>
    </rPh>
    <rPh sb="16" eb="23">
      <t>ニンショウタイショウキカンチュウ</t>
    </rPh>
    <rPh sb="24" eb="28">
      <t>シンリンケイエイ</t>
    </rPh>
    <rPh sb="29" eb="30">
      <t>カン</t>
    </rPh>
    <rPh sb="32" eb="34">
      <t>シュウエキ</t>
    </rPh>
    <rPh sb="35" eb="37">
      <t>キサイ</t>
    </rPh>
    <phoneticPr fontId="2"/>
  </si>
  <si>
    <r>
      <rPr>
        <sz val="12"/>
        <rFont val="ＭＳ 明朝"/>
        <family val="1"/>
        <charset val="128"/>
      </rPr>
      <t>採算性</t>
    </r>
    <rPh sb="0" eb="2">
      <t>サイサン</t>
    </rPh>
    <rPh sb="2" eb="3">
      <t>セイ</t>
    </rPh>
    <phoneticPr fontId="2"/>
  </si>
  <si>
    <r>
      <rPr>
        <sz val="11"/>
        <rFont val="ＭＳ 明朝"/>
        <family val="1"/>
        <charset val="128"/>
      </rPr>
      <t>③収益－経費等</t>
    </r>
    <r>
      <rPr>
        <sz val="11"/>
        <rFont val="Century"/>
        <family val="1"/>
      </rPr>
      <t>(=</t>
    </r>
    <r>
      <rPr>
        <sz val="11"/>
        <rFont val="ＭＳ 明朝"/>
        <family val="1"/>
        <charset val="128"/>
      </rPr>
      <t>②－①</t>
    </r>
    <r>
      <rPr>
        <sz val="11"/>
        <rFont val="Century"/>
        <family val="1"/>
      </rPr>
      <t>)</t>
    </r>
    <r>
      <rPr>
        <sz val="11"/>
        <rFont val="ＭＳ 明朝"/>
        <family val="1"/>
        <charset val="128"/>
      </rPr>
      <t>　※</t>
    </r>
    <r>
      <rPr>
        <sz val="11"/>
        <rFont val="Century"/>
        <family val="1"/>
      </rPr>
      <t>3</t>
    </r>
    <rPh sb="1" eb="3">
      <t>シュウエキ</t>
    </rPh>
    <rPh sb="4" eb="6">
      <t>ケイヒ</t>
    </rPh>
    <rPh sb="6" eb="7">
      <t>トウ</t>
    </rPh>
    <phoneticPr fontId="2"/>
  </si>
  <si>
    <r>
      <rPr>
        <sz val="11"/>
        <rFont val="ＭＳ 明朝"/>
        <family val="1"/>
        <charset val="128"/>
      </rPr>
      <t>※</t>
    </r>
    <r>
      <rPr>
        <sz val="11"/>
        <rFont val="Century"/>
        <family val="1"/>
      </rPr>
      <t>3</t>
    </r>
    <r>
      <rPr>
        <sz val="11"/>
        <rFont val="ＭＳ 明朝"/>
        <family val="1"/>
        <charset val="128"/>
      </rPr>
      <t>　マイナスとなることを証明すること。</t>
    </r>
    <rPh sb="13" eb="15">
      <t>ショウメイ</t>
    </rPh>
    <phoneticPr fontId="2"/>
  </si>
  <si>
    <r>
      <t>A.3</t>
    </r>
    <r>
      <rPr>
        <b/>
        <sz val="14"/>
        <rFont val="ＭＳ 明朝"/>
        <family val="1"/>
        <charset val="128"/>
      </rPr>
      <t>　モニタリング計画</t>
    </r>
    <rPh sb="10" eb="12">
      <t>ケイカク</t>
    </rPh>
    <phoneticPr fontId="2"/>
  </si>
  <si>
    <r>
      <rPr>
        <b/>
        <sz val="11"/>
        <rFont val="ＭＳ 明朝"/>
        <family val="1"/>
        <charset val="128"/>
      </rPr>
      <t>モニタリング項目</t>
    </r>
    <rPh sb="6" eb="8">
      <t>コウモク</t>
    </rPh>
    <phoneticPr fontId="2"/>
  </si>
  <si>
    <r>
      <rPr>
        <b/>
        <sz val="11"/>
        <rFont val="ＭＳ 明朝"/>
        <family val="1"/>
        <charset val="128"/>
      </rPr>
      <t>モニタリング方法</t>
    </r>
    <r>
      <rPr>
        <sz val="11"/>
        <rFont val="ＭＳ 明朝"/>
        <family val="1"/>
        <charset val="128"/>
      </rPr>
      <t>　※</t>
    </r>
    <r>
      <rPr>
        <sz val="11"/>
        <rFont val="Century"/>
        <family val="1"/>
      </rPr>
      <t>1</t>
    </r>
    <rPh sb="6" eb="8">
      <t>ホウホウ</t>
    </rPh>
    <phoneticPr fontId="2"/>
  </si>
  <si>
    <r>
      <rPr>
        <b/>
        <sz val="11"/>
        <rFont val="ＭＳ 明朝"/>
        <family val="1"/>
        <charset val="128"/>
      </rPr>
      <t>計量器</t>
    </r>
    <rPh sb="0" eb="3">
      <t>ケイリョウキ</t>
    </rPh>
    <phoneticPr fontId="2"/>
  </si>
  <si>
    <r>
      <rPr>
        <b/>
        <sz val="11"/>
        <rFont val="ＭＳ 明朝"/>
        <family val="1"/>
        <charset val="128"/>
      </rPr>
      <t>備考</t>
    </r>
    <rPh sb="0" eb="2">
      <t>ビコウ</t>
    </rPh>
    <phoneticPr fontId="2"/>
  </si>
  <si>
    <r>
      <rPr>
        <b/>
        <sz val="11"/>
        <rFont val="ＭＳ 明朝"/>
        <family val="1"/>
        <charset val="128"/>
      </rPr>
      <t>記号</t>
    </r>
    <rPh sb="0" eb="2">
      <t>キゴウ</t>
    </rPh>
    <phoneticPr fontId="2"/>
  </si>
  <si>
    <r>
      <rPr>
        <b/>
        <sz val="11"/>
        <rFont val="ＭＳ 明朝"/>
        <family val="1"/>
        <charset val="128"/>
      </rPr>
      <t>定義</t>
    </r>
    <rPh sb="0" eb="2">
      <t>テイギ</t>
    </rPh>
    <phoneticPr fontId="2"/>
  </si>
  <si>
    <r>
      <rPr>
        <b/>
        <sz val="11"/>
        <rFont val="ＭＳ 明朝"/>
        <family val="1"/>
        <charset val="128"/>
      </rPr>
      <t>単位</t>
    </r>
    <rPh sb="0" eb="2">
      <t>タンイ</t>
    </rPh>
    <phoneticPr fontId="2"/>
  </si>
  <si>
    <r>
      <rPr>
        <b/>
        <sz val="11"/>
        <rFont val="ＭＳ 明朝"/>
        <family val="1"/>
        <charset val="128"/>
      </rPr>
      <t>概要</t>
    </r>
    <rPh sb="0" eb="2">
      <t>ガイヨウ</t>
    </rPh>
    <phoneticPr fontId="2"/>
  </si>
  <si>
    <r>
      <rPr>
        <b/>
        <sz val="11"/>
        <rFont val="ＭＳ 明朝"/>
        <family val="1"/>
        <charset val="128"/>
      </rPr>
      <t>詳細</t>
    </r>
    <rPh sb="0" eb="2">
      <t>ショウサイ</t>
    </rPh>
    <phoneticPr fontId="2"/>
  </si>
  <si>
    <r>
      <rPr>
        <b/>
        <sz val="11"/>
        <rFont val="ＭＳ 明朝"/>
        <family val="1"/>
        <charset val="128"/>
      </rPr>
      <t>頻度</t>
    </r>
    <rPh sb="0" eb="2">
      <t>ヒンド</t>
    </rPh>
    <phoneticPr fontId="2"/>
  </si>
  <si>
    <r>
      <rPr>
        <b/>
        <sz val="11"/>
        <rFont val="ＭＳ 明朝"/>
        <family val="1"/>
        <charset val="128"/>
      </rPr>
      <t>計量器の種類</t>
    </r>
    <rPh sb="0" eb="3">
      <t>ケイリョウキ</t>
    </rPh>
    <rPh sb="4" eb="6">
      <t>シュルイ</t>
    </rPh>
    <phoneticPr fontId="2"/>
  </si>
  <si>
    <r>
      <rPr>
        <b/>
        <sz val="11"/>
        <rFont val="ＭＳ 明朝"/>
        <family val="1"/>
        <charset val="128"/>
      </rPr>
      <t>精度</t>
    </r>
    <rPh sb="0" eb="2">
      <t>セイド</t>
    </rPh>
    <phoneticPr fontId="2"/>
  </si>
  <si>
    <r>
      <rPr>
        <b/>
        <sz val="11"/>
        <rFont val="ＭＳ 明朝"/>
        <family val="1"/>
        <charset val="128"/>
      </rPr>
      <t>計量器の校正方法の説明</t>
    </r>
    <rPh sb="0" eb="3">
      <t>ケイリョウキ</t>
    </rPh>
    <rPh sb="4" eb="6">
      <t>コウセイ</t>
    </rPh>
    <rPh sb="6" eb="8">
      <t>ホウホウ</t>
    </rPh>
    <rPh sb="9" eb="11">
      <t>セツメイ</t>
    </rPh>
    <phoneticPr fontId="2"/>
  </si>
  <si>
    <r>
      <t>Area</t>
    </r>
    <r>
      <rPr>
        <vertAlign val="subscript"/>
        <sz val="11"/>
        <rFont val="Century"/>
        <family val="1"/>
      </rPr>
      <t>Forest,i</t>
    </r>
    <r>
      <rPr>
        <sz val="11"/>
        <color indexed="8"/>
        <rFont val="ＭＳ 明朝"/>
        <family val="1"/>
        <charset val="128"/>
      </rPr>
      <t/>
    </r>
    <phoneticPr fontId="2"/>
  </si>
  <si>
    <r>
      <rPr>
        <sz val="11"/>
        <rFont val="ＭＳ 明朝"/>
        <family val="1"/>
        <charset val="128"/>
      </rPr>
      <t>森林施業が実施された森林の面積（</t>
    </r>
    <r>
      <rPr>
        <sz val="11"/>
        <rFont val="Century"/>
        <family val="1"/>
      </rPr>
      <t>0.9</t>
    </r>
    <r>
      <rPr>
        <sz val="11"/>
        <rFont val="ＭＳ 明朝"/>
        <family val="1"/>
        <charset val="128"/>
      </rPr>
      <t>を乗じた値）</t>
    </r>
    <rPh sb="20" eb="21">
      <t>ジョウ</t>
    </rPh>
    <rPh sb="23" eb="24">
      <t>アタイ</t>
    </rPh>
    <phoneticPr fontId="2"/>
  </si>
  <si>
    <r>
      <t>M</t>
    </r>
    <r>
      <rPr>
        <vertAlign val="subscript"/>
        <sz val="11"/>
        <rFont val="Century"/>
        <family val="1"/>
      </rPr>
      <t>Forest,i</t>
    </r>
    <r>
      <rPr>
        <sz val="11"/>
        <color indexed="8"/>
        <rFont val="ＭＳ 明朝"/>
        <family val="1"/>
        <charset val="128"/>
      </rPr>
      <t/>
    </r>
    <phoneticPr fontId="2"/>
  </si>
  <si>
    <r>
      <rPr>
        <sz val="11"/>
        <rFont val="ＭＳ 明朝"/>
        <family val="1"/>
        <charset val="128"/>
      </rPr>
      <t>適切な施業又は森林の保護（森林の巡視等を含む）の実施状況</t>
    </r>
    <phoneticPr fontId="2"/>
  </si>
  <si>
    <r>
      <rPr>
        <sz val="11"/>
        <rFont val="ＭＳ 明朝"/>
        <family val="1"/>
        <charset val="128"/>
      </rPr>
      <t>－</t>
    </r>
    <phoneticPr fontId="2"/>
  </si>
  <si>
    <r>
      <t>Area</t>
    </r>
    <r>
      <rPr>
        <vertAlign val="subscript"/>
        <sz val="11"/>
        <rFont val="Century"/>
        <family val="1"/>
      </rPr>
      <t>Forest,cut,i</t>
    </r>
    <phoneticPr fontId="2"/>
  </si>
  <si>
    <r>
      <rPr>
        <sz val="11"/>
        <rFont val="ＭＳ 明朝"/>
        <family val="1"/>
        <charset val="128"/>
      </rPr>
      <t>主伐が実施された森林の面積</t>
    </r>
    <rPh sb="0" eb="2">
      <t>シュバツ</t>
    </rPh>
    <phoneticPr fontId="2"/>
  </si>
  <si>
    <r>
      <t>ΔTrank</t>
    </r>
    <r>
      <rPr>
        <vertAlign val="subscript"/>
        <sz val="11"/>
        <rFont val="Century"/>
        <family val="1"/>
      </rPr>
      <t>SC,i</t>
    </r>
    <r>
      <rPr>
        <strike/>
        <sz val="11"/>
        <color indexed="10"/>
        <rFont val="ＭＳ 明朝"/>
        <family val="1"/>
        <charset val="128"/>
      </rPr>
      <t/>
    </r>
    <phoneticPr fontId="2"/>
  </si>
  <si>
    <r>
      <rPr>
        <sz val="11"/>
        <rFont val="ＭＳ 明朝"/>
        <family val="1"/>
        <charset val="128"/>
      </rPr>
      <t>（年間）幹材積成長量</t>
    </r>
    <rPh sb="4" eb="5">
      <t>カン</t>
    </rPh>
    <rPh sb="5" eb="7">
      <t>ザイセキ</t>
    </rPh>
    <rPh sb="7" eb="9">
      <t>セイチョウ</t>
    </rPh>
    <rPh sb="9" eb="10">
      <t>リョウ</t>
    </rPh>
    <phoneticPr fontId="2"/>
  </si>
  <si>
    <r>
      <rPr>
        <sz val="11"/>
        <rFont val="ＭＳ 明朝"/>
        <family val="1"/>
        <charset val="128"/>
      </rPr>
      <t>㎥</t>
    </r>
    <r>
      <rPr>
        <sz val="11"/>
        <rFont val="Century"/>
        <family val="1"/>
      </rPr>
      <t>/ha</t>
    </r>
    <phoneticPr fontId="2"/>
  </si>
  <si>
    <r>
      <rPr>
        <i/>
        <sz val="8"/>
        <rFont val="ＭＳ 明朝"/>
        <family val="1"/>
        <charset val="128"/>
      </rPr>
      <t>（使用する収穫予想表の名称を記載すること）</t>
    </r>
    <r>
      <rPr>
        <sz val="11"/>
        <rFont val="Century"/>
        <family val="1"/>
      </rPr>
      <t xml:space="preserve">
</t>
    </r>
    <rPh sb="1" eb="3">
      <t>シヨウ</t>
    </rPh>
    <rPh sb="5" eb="7">
      <t>シュウカク</t>
    </rPh>
    <rPh sb="7" eb="9">
      <t>ヨソウ</t>
    </rPh>
    <rPh sb="9" eb="10">
      <t>ヒョウ</t>
    </rPh>
    <rPh sb="11" eb="13">
      <t>メイショウ</t>
    </rPh>
    <rPh sb="14" eb="16">
      <t>キサイ</t>
    </rPh>
    <phoneticPr fontId="2"/>
  </si>
  <si>
    <r>
      <rPr>
        <sz val="11"/>
        <rFont val="ＭＳ 明朝"/>
        <family val="1"/>
        <charset val="128"/>
      </rPr>
      <t>検証申請時に</t>
    </r>
    <r>
      <rPr>
        <sz val="11"/>
        <rFont val="Century"/>
        <family val="1"/>
      </rPr>
      <t>1</t>
    </r>
    <r>
      <rPr>
        <sz val="11"/>
        <rFont val="ＭＳ 明朝"/>
        <family val="1"/>
        <charset val="128"/>
      </rPr>
      <t>回</t>
    </r>
    <rPh sb="0" eb="2">
      <t>ケンショウ</t>
    </rPh>
    <rPh sb="2" eb="5">
      <t>シンセイジ</t>
    </rPh>
    <rPh sb="7" eb="8">
      <t>カイ</t>
    </rPh>
    <phoneticPr fontId="2"/>
  </si>
  <si>
    <r>
      <t>Trank</t>
    </r>
    <r>
      <rPr>
        <vertAlign val="subscript"/>
        <sz val="11"/>
        <rFont val="Century"/>
        <family val="1"/>
      </rPr>
      <t>SC,cut,i</t>
    </r>
    <phoneticPr fontId="2"/>
  </si>
  <si>
    <r>
      <rPr>
        <sz val="11"/>
        <rFont val="ＭＳ 明朝"/>
        <family val="1"/>
        <charset val="128"/>
      </rPr>
      <t>幹材積量</t>
    </r>
    <rPh sb="0" eb="1">
      <t>ミキ</t>
    </rPh>
    <rPh sb="1" eb="3">
      <t>ザイセキ</t>
    </rPh>
    <rPh sb="3" eb="4">
      <t>リョウ</t>
    </rPh>
    <phoneticPr fontId="2"/>
  </si>
  <si>
    <r>
      <t>WD</t>
    </r>
    <r>
      <rPr>
        <vertAlign val="subscript"/>
        <sz val="11"/>
        <rFont val="Century"/>
        <family val="1"/>
      </rPr>
      <t>i</t>
    </r>
    <phoneticPr fontId="2"/>
  </si>
  <si>
    <r>
      <rPr>
        <sz val="11"/>
        <rFont val="ＭＳ 明朝"/>
        <family val="1"/>
        <charset val="128"/>
      </rPr>
      <t>容積密度</t>
    </r>
    <phoneticPr fontId="2"/>
  </si>
  <si>
    <r>
      <t>t/</t>
    </r>
    <r>
      <rPr>
        <sz val="11"/>
        <rFont val="ＭＳ 明朝"/>
        <family val="1"/>
        <charset val="128"/>
      </rPr>
      <t>㎥</t>
    </r>
    <phoneticPr fontId="2"/>
  </si>
  <si>
    <r>
      <rPr>
        <sz val="11"/>
        <rFont val="ＭＳ 明朝"/>
        <family val="1"/>
        <charset val="128"/>
      </rPr>
      <t>検証申請時に最新のものを使用</t>
    </r>
    <rPh sb="0" eb="2">
      <t>ケンショウ</t>
    </rPh>
    <rPh sb="2" eb="5">
      <t>シンセイジ</t>
    </rPh>
    <rPh sb="6" eb="8">
      <t>サイシン</t>
    </rPh>
    <rPh sb="12" eb="14">
      <t>シヨウ</t>
    </rPh>
    <phoneticPr fontId="2"/>
  </si>
  <si>
    <r>
      <t>BEF</t>
    </r>
    <r>
      <rPr>
        <vertAlign val="subscript"/>
        <sz val="11"/>
        <rFont val="Century"/>
        <family val="1"/>
      </rPr>
      <t>i</t>
    </r>
    <phoneticPr fontId="2"/>
  </si>
  <si>
    <r>
      <rPr>
        <sz val="11"/>
        <rFont val="ＭＳ 明朝"/>
        <family val="1"/>
        <charset val="128"/>
      </rPr>
      <t>拡大係数</t>
    </r>
    <rPh sb="0" eb="2">
      <t>カクダイ</t>
    </rPh>
    <rPh sb="2" eb="4">
      <t>ケイスウ</t>
    </rPh>
    <phoneticPr fontId="2"/>
  </si>
  <si>
    <r>
      <t>R</t>
    </r>
    <r>
      <rPr>
        <vertAlign val="subscript"/>
        <sz val="11"/>
        <rFont val="Century"/>
        <family val="1"/>
      </rPr>
      <t>ratio,i</t>
    </r>
    <phoneticPr fontId="2"/>
  </si>
  <si>
    <r>
      <rPr>
        <sz val="11"/>
        <rFont val="ＭＳ 明朝"/>
        <family val="1"/>
        <charset val="128"/>
      </rPr>
      <t>地下部率</t>
    </r>
    <rPh sb="0" eb="2">
      <t>チカ</t>
    </rPh>
    <rPh sb="2" eb="3">
      <t>ブ</t>
    </rPh>
    <rPh sb="3" eb="4">
      <t>リツ</t>
    </rPh>
    <phoneticPr fontId="2"/>
  </si>
  <si>
    <r>
      <rPr>
        <sz val="11"/>
        <rFont val="ＭＳ 明朝"/>
        <family val="1"/>
        <charset val="128"/>
      </rPr>
      <t>地位等による階層</t>
    </r>
    <rPh sb="0" eb="2">
      <t>チイ</t>
    </rPh>
    <rPh sb="2" eb="3">
      <t>トウ</t>
    </rPh>
    <rPh sb="6" eb="8">
      <t>カイソウ</t>
    </rPh>
    <phoneticPr fontId="2"/>
  </si>
  <si>
    <r>
      <rPr>
        <sz val="11"/>
        <rFont val="ＭＳ 明朝"/>
        <family val="1"/>
        <charset val="128"/>
      </rPr>
      <t>実測</t>
    </r>
    <rPh sb="0" eb="2">
      <t>ジッソク</t>
    </rPh>
    <phoneticPr fontId="2"/>
  </si>
  <si>
    <r>
      <rPr>
        <i/>
        <sz val="8"/>
        <rFont val="ＭＳ 明朝"/>
        <family val="1"/>
        <charset val="128"/>
      </rPr>
      <t>（地位特定のためのモニタリングプロットは、設定箇所を森林計画図・オルソ画像、空中写真等を用いて別添資料として示すこと）</t>
    </r>
    <r>
      <rPr>
        <sz val="11"/>
        <rFont val="Century"/>
        <family val="1"/>
      </rPr>
      <t xml:space="preserve">
</t>
    </r>
    <rPh sb="1" eb="3">
      <t>チイ</t>
    </rPh>
    <rPh sb="3" eb="5">
      <t>トクテイ</t>
    </rPh>
    <rPh sb="21" eb="23">
      <t>セッテイ</t>
    </rPh>
    <rPh sb="23" eb="25">
      <t>カショ</t>
    </rPh>
    <rPh sb="26" eb="28">
      <t>シンリン</t>
    </rPh>
    <rPh sb="28" eb="30">
      <t>ケイカク</t>
    </rPh>
    <rPh sb="30" eb="31">
      <t>ズ</t>
    </rPh>
    <rPh sb="35" eb="37">
      <t>ガゾウ</t>
    </rPh>
    <rPh sb="38" eb="40">
      <t>クウチュウ</t>
    </rPh>
    <rPh sb="40" eb="42">
      <t>シャシン</t>
    </rPh>
    <rPh sb="42" eb="43">
      <t>トウ</t>
    </rPh>
    <rPh sb="44" eb="45">
      <t>モチ</t>
    </rPh>
    <rPh sb="47" eb="49">
      <t>ベッテン</t>
    </rPh>
    <rPh sb="49" eb="51">
      <t>シリョウ</t>
    </rPh>
    <rPh sb="54" eb="55">
      <t>シメ</t>
    </rPh>
    <phoneticPr fontId="2"/>
  </si>
  <si>
    <r>
      <rPr>
        <i/>
        <sz val="8"/>
        <rFont val="ＭＳ 明朝"/>
        <family val="1"/>
        <charset val="128"/>
      </rPr>
      <t>（胸高直径の測定に使用する計量器を記載）</t>
    </r>
    <r>
      <rPr>
        <sz val="11"/>
        <rFont val="Century"/>
        <family val="1"/>
      </rPr>
      <t xml:space="preserve">
</t>
    </r>
    <rPh sb="1" eb="5">
      <t>キョウコウチョッケイ</t>
    </rPh>
    <rPh sb="6" eb="8">
      <t>ソクテイ</t>
    </rPh>
    <rPh sb="9" eb="11">
      <t>シヨウ</t>
    </rPh>
    <rPh sb="13" eb="16">
      <t>ケイリョウキ</t>
    </rPh>
    <rPh sb="17" eb="19">
      <t>キサイ</t>
    </rPh>
    <phoneticPr fontId="2"/>
  </si>
  <si>
    <r>
      <rPr>
        <i/>
        <sz val="8"/>
        <rFont val="ＭＳ 明朝"/>
        <family val="1"/>
        <charset val="128"/>
      </rPr>
      <t>（樹高の測定に使用する計量器を記載）</t>
    </r>
    <r>
      <rPr>
        <sz val="11"/>
        <rFont val="Century"/>
        <family val="1"/>
      </rPr>
      <t xml:space="preserve">
</t>
    </r>
    <rPh sb="1" eb="3">
      <t>ジュコウ</t>
    </rPh>
    <rPh sb="4" eb="6">
      <t>ソクテイ</t>
    </rPh>
    <rPh sb="7" eb="9">
      <t>シヨウ</t>
    </rPh>
    <rPh sb="11" eb="14">
      <t>ケイリョウキ</t>
    </rPh>
    <rPh sb="15" eb="17">
      <t>キサイ</t>
    </rPh>
    <phoneticPr fontId="2"/>
  </si>
  <si>
    <r>
      <rPr>
        <sz val="11"/>
        <rFont val="ＭＳ 明朝"/>
        <family val="1"/>
        <charset val="128"/>
      </rPr>
      <t>※</t>
    </r>
    <r>
      <rPr>
        <sz val="11"/>
        <rFont val="Century"/>
        <family val="1"/>
      </rPr>
      <t xml:space="preserve">1 </t>
    </r>
    <r>
      <rPr>
        <sz val="11"/>
        <rFont val="ＭＳ 明朝"/>
        <family val="1"/>
        <charset val="128"/>
      </rPr>
      <t>モニタリングエリアごとに異なるモニタリング方法を適用する場合には、行を追加した上でモニタリングエリアごとに記載すること。</t>
    </r>
    <rPh sb="15" eb="16">
      <t>コト</t>
    </rPh>
    <rPh sb="24" eb="26">
      <t>ホウホウ</t>
    </rPh>
    <rPh sb="27" eb="29">
      <t>テキヨウ</t>
    </rPh>
    <rPh sb="31" eb="33">
      <t>バアイ</t>
    </rPh>
    <rPh sb="36" eb="37">
      <t>ギョウ</t>
    </rPh>
    <rPh sb="38" eb="40">
      <t>ツイカ</t>
    </rPh>
    <rPh sb="42" eb="43">
      <t>ウエ</t>
    </rPh>
    <rPh sb="56" eb="58">
      <t>キサイ</t>
    </rPh>
    <phoneticPr fontId="2"/>
  </si>
  <si>
    <r>
      <rPr>
        <sz val="11"/>
        <rFont val="ＭＳ 明朝"/>
        <family val="1"/>
        <charset val="128"/>
      </rPr>
      <t>実測（コンパス測量）</t>
    </r>
    <rPh sb="0" eb="2">
      <t>ジッソク</t>
    </rPh>
    <phoneticPr fontId="2"/>
  </si>
  <si>
    <r>
      <rPr>
        <sz val="11"/>
        <rFont val="ＭＳ 明朝"/>
        <family val="1"/>
        <charset val="128"/>
      </rPr>
      <t>実測（</t>
    </r>
    <r>
      <rPr>
        <sz val="11"/>
        <rFont val="Century"/>
        <family val="1"/>
      </rPr>
      <t>GPS</t>
    </r>
    <r>
      <rPr>
        <sz val="11"/>
        <rFont val="ＭＳ 明朝"/>
        <family val="1"/>
        <charset val="128"/>
      </rPr>
      <t>測量）</t>
    </r>
    <rPh sb="0" eb="2">
      <t>ジッソク</t>
    </rPh>
    <rPh sb="6" eb="8">
      <t>ソクリョウ</t>
    </rPh>
    <phoneticPr fontId="2"/>
  </si>
  <si>
    <r>
      <rPr>
        <sz val="11"/>
        <rFont val="ＭＳ 明朝"/>
        <family val="1"/>
        <charset val="128"/>
      </rPr>
      <t>森林</t>
    </r>
    <r>
      <rPr>
        <sz val="11"/>
        <rFont val="Century"/>
        <family val="1"/>
      </rPr>
      <t>GIS</t>
    </r>
    <rPh sb="0" eb="2">
      <t>シンリン</t>
    </rPh>
    <phoneticPr fontId="2"/>
  </si>
  <si>
    <r>
      <rPr>
        <sz val="11"/>
        <rFont val="ＭＳ 明朝"/>
        <family val="1"/>
        <charset val="128"/>
      </rPr>
      <t>収穫予想表</t>
    </r>
    <rPh sb="0" eb="2">
      <t>シュウカク</t>
    </rPh>
    <rPh sb="2" eb="4">
      <t>ヨソウ</t>
    </rPh>
    <rPh sb="4" eb="5">
      <t>ヒョウ</t>
    </rPh>
    <phoneticPr fontId="2"/>
  </si>
  <si>
    <r>
      <rPr>
        <sz val="11"/>
        <rFont val="ＭＳ 明朝"/>
        <family val="1"/>
        <charset val="128"/>
      </rPr>
      <t>システム収穫表（</t>
    </r>
    <r>
      <rPr>
        <sz val="11"/>
        <rFont val="Century"/>
        <family val="1"/>
      </rPr>
      <t>LYCS</t>
    </r>
    <r>
      <rPr>
        <sz val="11"/>
        <rFont val="ＭＳ 明朝"/>
        <family val="1"/>
        <charset val="128"/>
      </rPr>
      <t>等）</t>
    </r>
    <rPh sb="4" eb="6">
      <t>シュウカク</t>
    </rPh>
    <rPh sb="6" eb="7">
      <t>ヒョウ</t>
    </rPh>
    <rPh sb="12" eb="13">
      <t>トウ</t>
    </rPh>
    <phoneticPr fontId="2"/>
  </si>
  <si>
    <r>
      <rPr>
        <sz val="11"/>
        <rFont val="ＭＳ 明朝"/>
        <family val="1"/>
        <charset val="128"/>
      </rPr>
      <t>その他の文献・資料</t>
    </r>
    <rPh sb="2" eb="3">
      <t>タ</t>
    </rPh>
    <rPh sb="4" eb="6">
      <t>ブンケン</t>
    </rPh>
    <rPh sb="7" eb="9">
      <t>シリョウ</t>
    </rPh>
    <phoneticPr fontId="2"/>
  </si>
  <si>
    <r>
      <rPr>
        <sz val="11"/>
        <rFont val="ＭＳ 明朝"/>
        <family val="1"/>
        <charset val="128"/>
      </rPr>
      <t>デフォルト値</t>
    </r>
    <rPh sb="5" eb="6">
      <t>チ</t>
    </rPh>
    <phoneticPr fontId="2"/>
  </si>
  <si>
    <r>
      <rPr>
        <sz val="11"/>
        <rFont val="ＭＳ 明朝"/>
        <family val="1"/>
        <charset val="128"/>
      </rPr>
      <t>初回検証申請時に</t>
    </r>
    <r>
      <rPr>
        <sz val="11"/>
        <rFont val="Century"/>
        <family val="1"/>
      </rPr>
      <t>1</t>
    </r>
    <r>
      <rPr>
        <sz val="11"/>
        <rFont val="ＭＳ 明朝"/>
        <family val="1"/>
        <charset val="128"/>
      </rPr>
      <t>回</t>
    </r>
    <rPh sb="0" eb="2">
      <t>ショカイ</t>
    </rPh>
    <rPh sb="2" eb="4">
      <t>ケンショウ</t>
    </rPh>
    <rPh sb="4" eb="6">
      <t>シンセイ</t>
    </rPh>
    <rPh sb="6" eb="7">
      <t>ジ</t>
    </rPh>
    <rPh sb="9" eb="10">
      <t>カイ</t>
    </rPh>
    <phoneticPr fontId="2"/>
  </si>
  <si>
    <r>
      <rPr>
        <sz val="11"/>
        <rFont val="ＭＳ 明朝"/>
        <family val="1"/>
        <charset val="128"/>
      </rPr>
      <t>検証申請時に</t>
    </r>
    <r>
      <rPr>
        <sz val="11"/>
        <rFont val="Century"/>
        <family val="1"/>
      </rPr>
      <t>1</t>
    </r>
    <r>
      <rPr>
        <sz val="11"/>
        <rFont val="ＭＳ 明朝"/>
        <family val="1"/>
        <charset val="128"/>
      </rPr>
      <t>回</t>
    </r>
    <rPh sb="0" eb="2">
      <t>ケンショウ</t>
    </rPh>
    <rPh sb="2" eb="4">
      <t>シンセイ</t>
    </rPh>
    <rPh sb="4" eb="5">
      <t>ジ</t>
    </rPh>
    <rPh sb="7" eb="8">
      <t>カイ</t>
    </rPh>
    <phoneticPr fontId="2"/>
  </si>
  <si>
    <r>
      <rPr>
        <sz val="11"/>
        <rFont val="ＭＳ 明朝"/>
        <family val="1"/>
        <charset val="128"/>
      </rPr>
      <t>主伐実施時に</t>
    </r>
    <r>
      <rPr>
        <sz val="11"/>
        <rFont val="Century"/>
        <family val="1"/>
      </rPr>
      <t>1</t>
    </r>
    <r>
      <rPr>
        <sz val="11"/>
        <rFont val="ＭＳ 明朝"/>
        <family val="1"/>
        <charset val="128"/>
      </rPr>
      <t>回</t>
    </r>
    <rPh sb="0" eb="2">
      <t>シュバツ</t>
    </rPh>
    <rPh sb="2" eb="4">
      <t>ジッシ</t>
    </rPh>
    <rPh sb="4" eb="5">
      <t>ジ</t>
    </rPh>
    <rPh sb="7" eb="8">
      <t>カイ</t>
    </rPh>
    <phoneticPr fontId="2"/>
  </si>
  <si>
    <r>
      <rPr>
        <sz val="11"/>
        <rFont val="ＭＳ 明朝"/>
        <family val="1"/>
        <charset val="128"/>
      </rPr>
      <t>初回検証申請時に</t>
    </r>
    <r>
      <rPr>
        <sz val="11"/>
        <rFont val="Century"/>
        <family val="1"/>
      </rPr>
      <t>1</t>
    </r>
    <r>
      <rPr>
        <sz val="11"/>
        <rFont val="ＭＳ 明朝"/>
        <family val="1"/>
        <charset val="128"/>
      </rPr>
      <t>回</t>
    </r>
    <rPh sb="0" eb="2">
      <t>ショカイ</t>
    </rPh>
    <rPh sb="2" eb="4">
      <t>ケンショウ</t>
    </rPh>
    <rPh sb="4" eb="7">
      <t>シンセイジ</t>
    </rPh>
    <rPh sb="9" eb="10">
      <t>カイ</t>
    </rPh>
    <phoneticPr fontId="2"/>
  </si>
  <si>
    <r>
      <t>【排出量算定シート】　（FO-001用）</t>
    </r>
    <r>
      <rPr>
        <sz val="11"/>
        <rFont val="ＭＳ Ｐゴシック"/>
        <family val="3"/>
        <charset val="128"/>
      </rPr>
      <t>※1</t>
    </r>
    <rPh sb="1" eb="3">
      <t>ハイシュツ</t>
    </rPh>
    <rPh sb="3" eb="4">
      <t>リョウ</t>
    </rPh>
    <rPh sb="4" eb="6">
      <t>サンテイ</t>
    </rPh>
    <rPh sb="18" eb="19">
      <t>ヨウ</t>
    </rPh>
    <phoneticPr fontId="2"/>
  </si>
  <si>
    <r>
      <t xml:space="preserve">地位
</t>
    </r>
    <r>
      <rPr>
        <i/>
        <sz val="10"/>
        <rFont val="ＭＳ Ｐゴシック"/>
        <family val="3"/>
        <charset val="128"/>
      </rPr>
      <t xml:space="preserve">i
</t>
    </r>
    <r>
      <rPr>
        <sz val="10"/>
        <rFont val="ＭＳ Ｐゴシック"/>
        <family val="3"/>
        <charset val="128"/>
      </rPr>
      <t>※2</t>
    </r>
    <rPh sb="0" eb="2">
      <t>チイ</t>
    </rPh>
    <phoneticPr fontId="2"/>
  </si>
  <si>
    <r>
      <t xml:space="preserve">面積
（ha）
</t>
    </r>
    <r>
      <rPr>
        <sz val="10"/>
        <rFont val="ＭＳ Ｐゴシック"/>
        <family val="3"/>
        <charset val="128"/>
      </rPr>
      <t>※2</t>
    </r>
    <rPh sb="0" eb="2">
      <t>メンセキ</t>
    </rPh>
    <phoneticPr fontId="2"/>
  </si>
  <si>
    <t>主伐の対象森林の面積
（ha）</t>
    <rPh sb="0" eb="2">
      <t>シュバツ</t>
    </rPh>
    <rPh sb="3" eb="5">
      <t>タイショウ</t>
    </rPh>
    <rPh sb="5" eb="7">
      <t>シンリン</t>
    </rPh>
    <rPh sb="8" eb="10">
      <t>メンセキ</t>
    </rPh>
    <phoneticPr fontId="2"/>
  </si>
  <si>
    <r>
      <t xml:space="preserve">地下部バイオマス中の排出量
</t>
    </r>
    <r>
      <rPr>
        <i/>
        <sz val="10"/>
        <rFont val="ＭＳ Ｐゴシック"/>
        <family val="3"/>
        <charset val="128"/>
      </rPr>
      <t>C</t>
    </r>
    <r>
      <rPr>
        <i/>
        <vertAlign val="subscript"/>
        <sz val="10"/>
        <rFont val="ＭＳ Ｐゴシック"/>
        <family val="3"/>
        <charset val="128"/>
      </rPr>
      <t>cut,BG,i</t>
    </r>
    <r>
      <rPr>
        <sz val="10"/>
        <rFont val="ＭＳ Ｐゴシック"/>
        <family val="3"/>
        <charset val="128"/>
      </rPr>
      <t xml:space="preserve">
(tCO2)</t>
    </r>
    <rPh sb="0" eb="3">
      <t>チカブ</t>
    </rPh>
    <rPh sb="8" eb="9">
      <t>チュウ</t>
    </rPh>
    <rPh sb="10" eb="12">
      <t>ハイシュツ</t>
    </rPh>
    <rPh sb="12" eb="13">
      <t>リョウ</t>
    </rPh>
    <phoneticPr fontId="2"/>
  </si>
  <si>
    <r>
      <t xml:space="preserve">プロジェクト実施後排出量
</t>
    </r>
    <r>
      <rPr>
        <i/>
        <sz val="10"/>
        <rFont val="ＭＳ Ｐゴシック"/>
        <family val="3"/>
        <charset val="128"/>
      </rPr>
      <t>C</t>
    </r>
    <r>
      <rPr>
        <i/>
        <vertAlign val="subscript"/>
        <sz val="10"/>
        <rFont val="ＭＳ Ｐゴシック"/>
        <family val="3"/>
        <charset val="128"/>
      </rPr>
      <t>cut</t>
    </r>
    <r>
      <rPr>
        <sz val="10"/>
        <rFont val="ＭＳ Ｐゴシック"/>
        <family val="3"/>
        <charset val="128"/>
      </rPr>
      <t xml:space="preserve">
(tCO2)</t>
    </r>
    <rPh sb="9" eb="11">
      <t>ハイシュツ</t>
    </rPh>
    <rPh sb="11" eb="12">
      <t>リョウ</t>
    </rPh>
    <phoneticPr fontId="2"/>
  </si>
  <si>
    <r>
      <t xml:space="preserve">地上部バイオマス中の排出量
</t>
    </r>
    <r>
      <rPr>
        <i/>
        <sz val="10"/>
        <rFont val="ＭＳ Ｐゴシック"/>
        <family val="3"/>
        <charset val="128"/>
      </rPr>
      <t>C</t>
    </r>
    <r>
      <rPr>
        <i/>
        <vertAlign val="subscript"/>
        <sz val="10"/>
        <rFont val="ＭＳ Ｐゴシック"/>
        <family val="3"/>
        <charset val="128"/>
      </rPr>
      <t>cut,AG,i</t>
    </r>
    <r>
      <rPr>
        <sz val="10"/>
        <rFont val="ＭＳ Ｐゴシック"/>
        <family val="3"/>
        <charset val="128"/>
      </rPr>
      <t xml:space="preserve">
(tCO2)</t>
    </r>
    <rPh sb="0" eb="2">
      <t>チジョウ</t>
    </rPh>
    <rPh sb="2" eb="3">
      <t>ブ</t>
    </rPh>
    <rPh sb="8" eb="9">
      <t>チュウ</t>
    </rPh>
    <rPh sb="10" eb="12">
      <t>ハイシュツ</t>
    </rPh>
    <rPh sb="12" eb="13">
      <t>リョウ</t>
    </rPh>
    <phoneticPr fontId="2"/>
  </si>
  <si>
    <r>
      <t xml:space="preserve">主伐の対象森林の面積（左記の値）
</t>
    </r>
    <r>
      <rPr>
        <i/>
        <sz val="10"/>
        <rFont val="ＭＳ Ｐゴシック"/>
        <family val="3"/>
        <charset val="128"/>
      </rPr>
      <t>Area</t>
    </r>
    <r>
      <rPr>
        <i/>
        <vertAlign val="subscript"/>
        <sz val="10"/>
        <rFont val="ＭＳ Ｐゴシック"/>
        <family val="3"/>
        <charset val="128"/>
      </rPr>
      <t>Forest,cut,i</t>
    </r>
    <r>
      <rPr>
        <sz val="10"/>
        <rFont val="ＭＳ Ｐゴシック"/>
        <family val="3"/>
        <charset val="128"/>
      </rPr>
      <t xml:space="preserve">
（ha）</t>
    </r>
    <rPh sb="0" eb="2">
      <t>シュバツ</t>
    </rPh>
    <rPh sb="3" eb="5">
      <t>タイショウ</t>
    </rPh>
    <rPh sb="5" eb="7">
      <t>シンリン</t>
    </rPh>
    <rPh sb="8" eb="10">
      <t>メンセキ</t>
    </rPh>
    <rPh sb="11" eb="13">
      <t>サキ</t>
    </rPh>
    <rPh sb="14" eb="15">
      <t>アタイ</t>
    </rPh>
    <phoneticPr fontId="2"/>
  </si>
  <si>
    <r>
      <t xml:space="preserve">主伐前の単位面積当たりの幹材積量
</t>
    </r>
    <r>
      <rPr>
        <i/>
        <sz val="10"/>
        <rFont val="ＭＳ Ｐゴシック"/>
        <family val="3"/>
        <charset val="128"/>
      </rPr>
      <t>Trunk</t>
    </r>
    <r>
      <rPr>
        <i/>
        <vertAlign val="subscript"/>
        <sz val="10"/>
        <rFont val="ＭＳ Ｐゴシック"/>
        <family val="3"/>
        <charset val="128"/>
      </rPr>
      <t>SC,cut,i</t>
    </r>
    <r>
      <rPr>
        <sz val="10"/>
        <rFont val="ＭＳ Ｐゴシック"/>
        <family val="3"/>
        <charset val="128"/>
      </rPr>
      <t xml:space="preserve">
(m</t>
    </r>
    <r>
      <rPr>
        <vertAlign val="superscript"/>
        <sz val="10"/>
        <rFont val="ＭＳ Ｐゴシック"/>
        <family val="3"/>
        <charset val="128"/>
      </rPr>
      <t>3</t>
    </r>
    <r>
      <rPr>
        <sz val="10"/>
        <rFont val="ＭＳ Ｐゴシック"/>
        <family val="3"/>
        <charset val="128"/>
      </rPr>
      <t>/ha)
※3</t>
    </r>
    <rPh sb="0" eb="2">
      <t>シュバツ</t>
    </rPh>
    <rPh sb="2" eb="3">
      <t>マエ</t>
    </rPh>
    <rPh sb="4" eb="9">
      <t>タンイメンセキア</t>
    </rPh>
    <rPh sb="12" eb="13">
      <t>ミキ</t>
    </rPh>
    <rPh sb="13" eb="15">
      <t>ザイセキ</t>
    </rPh>
    <rPh sb="15" eb="16">
      <t>リョウ</t>
    </rPh>
    <phoneticPr fontId="2"/>
  </si>
  <si>
    <r>
      <rPr>
        <sz val="10"/>
        <rFont val="ＭＳ Ｐゴシック"/>
        <family val="3"/>
        <charset val="128"/>
      </rPr>
      <t>幹のバイオマス量に枝葉のバイオマス量を加算補正するための係数
（拡大係数）</t>
    </r>
    <r>
      <rPr>
        <i/>
        <sz val="10"/>
        <rFont val="ＭＳ Ｐゴシック"/>
        <family val="3"/>
        <charset val="128"/>
      </rPr>
      <t xml:space="preserve">
BEF</t>
    </r>
    <r>
      <rPr>
        <i/>
        <vertAlign val="subscript"/>
        <sz val="10"/>
        <rFont val="ＭＳ Ｐゴシック"/>
        <family val="3"/>
        <charset val="128"/>
      </rPr>
      <t>i</t>
    </r>
    <r>
      <rPr>
        <i/>
        <sz val="10"/>
        <rFont val="ＭＳ Ｐゴシック"/>
        <family val="3"/>
        <charset val="128"/>
      </rPr>
      <t xml:space="preserve">
</t>
    </r>
    <r>
      <rPr>
        <sz val="10"/>
        <rFont val="ＭＳ Ｐゴシック"/>
        <family val="3"/>
        <charset val="128"/>
      </rPr>
      <t>※3</t>
    </r>
    <rPh sb="0" eb="1">
      <t>ミキ</t>
    </rPh>
    <rPh sb="7" eb="8">
      <t>リョウ</t>
    </rPh>
    <rPh sb="9" eb="11">
      <t>エダハ</t>
    </rPh>
    <rPh sb="17" eb="18">
      <t>リョウ</t>
    </rPh>
    <rPh sb="19" eb="21">
      <t>カサン</t>
    </rPh>
    <rPh sb="21" eb="23">
      <t>ホセイ</t>
    </rPh>
    <rPh sb="28" eb="30">
      <t>ケイスウ</t>
    </rPh>
    <rPh sb="32" eb="34">
      <t>カクダイ</t>
    </rPh>
    <rPh sb="34" eb="36">
      <t>ケイスウ</t>
    </rPh>
    <phoneticPr fontId="2"/>
  </si>
  <si>
    <r>
      <t>※</t>
    </r>
    <r>
      <rPr>
        <sz val="11"/>
        <rFont val="ＭＳ Ｐゴシック"/>
        <family val="3"/>
        <charset val="128"/>
      </rPr>
      <t>3 主伐を実施した年度以外は、0または空欄とすること。</t>
    </r>
    <rPh sb="3" eb="5">
      <t>シュバツ</t>
    </rPh>
    <rPh sb="6" eb="8">
      <t>ジッシ</t>
    </rPh>
    <rPh sb="10" eb="12">
      <t>ネンド</t>
    </rPh>
    <rPh sb="12" eb="14">
      <t>イガイ</t>
    </rPh>
    <rPh sb="20" eb="22">
      <t>クウラン</t>
    </rPh>
    <phoneticPr fontId="2"/>
  </si>
  <si>
    <r>
      <t>C</t>
    </r>
    <r>
      <rPr>
        <i/>
        <vertAlign val="subscript"/>
        <sz val="11"/>
        <rFont val="Century"/>
        <family val="1"/>
      </rPr>
      <t>stock</t>
    </r>
    <phoneticPr fontId="2"/>
  </si>
  <si>
    <r>
      <t>C</t>
    </r>
    <r>
      <rPr>
        <i/>
        <vertAlign val="subscript"/>
        <sz val="11"/>
        <rFont val="Century"/>
        <family val="1"/>
      </rPr>
      <t>stock</t>
    </r>
    <phoneticPr fontId="2"/>
  </si>
  <si>
    <r>
      <t>C</t>
    </r>
    <r>
      <rPr>
        <i/>
        <vertAlign val="subscript"/>
        <sz val="11"/>
        <rFont val="Century"/>
        <family val="1"/>
      </rPr>
      <t>stock</t>
    </r>
    <phoneticPr fontId="2"/>
  </si>
  <si>
    <r>
      <t>C</t>
    </r>
    <r>
      <rPr>
        <i/>
        <vertAlign val="subscript"/>
        <sz val="11"/>
        <rFont val="Century"/>
        <family val="1"/>
      </rPr>
      <t>stock,AG</t>
    </r>
    <phoneticPr fontId="2"/>
  </si>
  <si>
    <r>
      <t>C</t>
    </r>
    <r>
      <rPr>
        <i/>
        <vertAlign val="subscript"/>
        <sz val="11"/>
        <rFont val="Century"/>
        <family val="1"/>
      </rPr>
      <t>stock,BG</t>
    </r>
    <phoneticPr fontId="2"/>
  </si>
  <si>
    <r>
      <t>C</t>
    </r>
    <r>
      <rPr>
        <i/>
        <vertAlign val="subscript"/>
        <sz val="11"/>
        <rFont val="Century"/>
        <family val="1"/>
      </rPr>
      <t>stock,BG</t>
    </r>
    <phoneticPr fontId="2"/>
  </si>
  <si>
    <r>
      <rPr>
        <sz val="10"/>
        <rFont val="ＭＳ 明朝"/>
        <family val="1"/>
        <charset val="128"/>
      </rPr>
      <t>当該年度の地上部バイオマス中の排出量及び当該年度の地下部バイオマス中の排出量の詳細については、（別紙）排出量算定シート</t>
    </r>
    <r>
      <rPr>
        <sz val="10"/>
        <rFont val="Century"/>
        <family val="1"/>
      </rPr>
      <t>(FO-002)</t>
    </r>
    <r>
      <rPr>
        <sz val="10"/>
        <rFont val="ＭＳ 明朝"/>
        <family val="1"/>
        <charset val="128"/>
      </rPr>
      <t>に記載すること。</t>
    </r>
    <rPh sb="0" eb="2">
      <t>トウガイ</t>
    </rPh>
    <rPh sb="2" eb="4">
      <t>ネンド</t>
    </rPh>
    <rPh sb="5" eb="8">
      <t>チジョウブ</t>
    </rPh>
    <rPh sb="13" eb="14">
      <t>チュウ</t>
    </rPh>
    <rPh sb="15" eb="17">
      <t>ハイシュツ</t>
    </rPh>
    <rPh sb="17" eb="18">
      <t>リョウ</t>
    </rPh>
    <rPh sb="18" eb="19">
      <t>オヨ</t>
    </rPh>
    <rPh sb="20" eb="22">
      <t>トウガイ</t>
    </rPh>
    <rPh sb="22" eb="24">
      <t>ネンド</t>
    </rPh>
    <rPh sb="25" eb="27">
      <t>チカ</t>
    </rPh>
    <rPh sb="27" eb="28">
      <t>ブ</t>
    </rPh>
    <rPh sb="33" eb="34">
      <t>チュウ</t>
    </rPh>
    <rPh sb="35" eb="37">
      <t>ハイシュツ</t>
    </rPh>
    <rPh sb="37" eb="38">
      <t>リョウ</t>
    </rPh>
    <rPh sb="38" eb="39">
      <t>シュウリョウ</t>
    </rPh>
    <rPh sb="39" eb="41">
      <t>ショウサイ</t>
    </rPh>
    <rPh sb="48" eb="50">
      <t>ベッシ</t>
    </rPh>
    <rPh sb="51" eb="54">
      <t>ハイシュツリョウ</t>
    </rPh>
    <rPh sb="54" eb="56">
      <t>サンテイ</t>
    </rPh>
    <rPh sb="68" eb="70">
      <t>キサイ</t>
    </rPh>
    <phoneticPr fontId="2"/>
  </si>
  <si>
    <r>
      <rPr>
        <sz val="11"/>
        <rFont val="ＭＳ 明朝"/>
        <family val="1"/>
        <charset val="128"/>
      </rPr>
      <t>　転用のない草地、農地等は、現時点においては日本国温室効果ガスインベントリ上吸収量として計上されていないため、ベースライン吸収量は</t>
    </r>
    <r>
      <rPr>
        <sz val="11"/>
        <rFont val="Century"/>
        <family val="1"/>
      </rPr>
      <t>0</t>
    </r>
    <r>
      <rPr>
        <sz val="11"/>
        <rFont val="ＭＳ 明朝"/>
        <family val="1"/>
        <charset val="128"/>
      </rPr>
      <t>とする。</t>
    </r>
    <phoneticPr fontId="2"/>
  </si>
  <si>
    <t>当該年度の伐採・刈払いに伴う地上部バイオマス中の排出量</t>
    <rPh sb="0" eb="2">
      <t>トウガイ</t>
    </rPh>
    <rPh sb="2" eb="4">
      <t>ネンド</t>
    </rPh>
    <rPh sb="5" eb="7">
      <t>バッサイ</t>
    </rPh>
    <rPh sb="8" eb="9">
      <t>カリ</t>
    </rPh>
    <rPh sb="9" eb="10">
      <t>バラ</t>
    </rPh>
    <rPh sb="12" eb="13">
      <t>トモナ</t>
    </rPh>
    <rPh sb="14" eb="17">
      <t>チジョウブ</t>
    </rPh>
    <rPh sb="22" eb="23">
      <t>チュウ</t>
    </rPh>
    <rPh sb="24" eb="26">
      <t>ハイシュツ</t>
    </rPh>
    <rPh sb="26" eb="27">
      <t>リョウ</t>
    </rPh>
    <phoneticPr fontId="2"/>
  </si>
  <si>
    <t>当該年度の伐採・刈払いに伴う地下部バイオマス中の排出量</t>
    <rPh sb="0" eb="2">
      <t>トウガイ</t>
    </rPh>
    <rPh sb="2" eb="4">
      <t>ネンド</t>
    </rPh>
    <rPh sb="5" eb="7">
      <t>バッサイ</t>
    </rPh>
    <rPh sb="8" eb="9">
      <t>カ</t>
    </rPh>
    <rPh sb="9" eb="10">
      <t>ハラ</t>
    </rPh>
    <rPh sb="12" eb="13">
      <t>トモナ</t>
    </rPh>
    <rPh sb="14" eb="16">
      <t>チカ</t>
    </rPh>
    <rPh sb="16" eb="17">
      <t>ブ</t>
    </rPh>
    <rPh sb="22" eb="23">
      <t>チュウ</t>
    </rPh>
    <rPh sb="24" eb="26">
      <t>ハイシュツ</t>
    </rPh>
    <rPh sb="26" eb="27">
      <t>リョウ</t>
    </rPh>
    <phoneticPr fontId="2"/>
  </si>
  <si>
    <r>
      <t>【排出量算定シート】（FO-002用）</t>
    </r>
    <r>
      <rPr>
        <sz val="11"/>
        <rFont val="ＭＳ Ｐゴシック"/>
        <family val="3"/>
        <charset val="128"/>
      </rPr>
      <t>※1</t>
    </r>
    <rPh sb="1" eb="3">
      <t>ハイシュツ</t>
    </rPh>
    <rPh sb="3" eb="4">
      <t>リョウ</t>
    </rPh>
    <rPh sb="4" eb="6">
      <t>サンテイ</t>
    </rPh>
    <rPh sb="17" eb="18">
      <t>ヨウ</t>
    </rPh>
    <phoneticPr fontId="2"/>
  </si>
  <si>
    <r>
      <rPr>
        <sz val="10"/>
        <rFont val="ＭＳ Ｐゴシック"/>
        <family val="3"/>
        <charset val="128"/>
      </rPr>
      <t>植林活動対象地の面積
（ha）</t>
    </r>
    <rPh sb="0" eb="2">
      <t>ショクリン</t>
    </rPh>
    <rPh sb="2" eb="4">
      <t>カツドウ</t>
    </rPh>
    <rPh sb="4" eb="6">
      <t>タイショウ</t>
    </rPh>
    <rPh sb="6" eb="7">
      <t>チ</t>
    </rPh>
    <rPh sb="8" eb="10">
      <t>メンセキ</t>
    </rPh>
    <phoneticPr fontId="2"/>
  </si>
  <si>
    <r>
      <t>植林活動対象地の面積</t>
    </r>
    <r>
      <rPr>
        <sz val="10"/>
        <rFont val="ＭＳ Ｐゴシック"/>
        <family val="3"/>
        <charset val="128"/>
      </rPr>
      <t xml:space="preserve">（左記の値）
</t>
    </r>
    <r>
      <rPr>
        <i/>
        <sz val="10"/>
        <rFont val="ＭＳ Ｐゴシック"/>
        <family val="3"/>
        <charset val="128"/>
      </rPr>
      <t>Area</t>
    </r>
    <r>
      <rPr>
        <i/>
        <vertAlign val="subscript"/>
        <sz val="10"/>
        <rFont val="ＭＳ Ｐゴシック"/>
        <family val="3"/>
        <charset val="128"/>
      </rPr>
      <t>Forest,i</t>
    </r>
    <r>
      <rPr>
        <sz val="10"/>
        <rFont val="ＭＳ Ｐゴシック"/>
        <family val="3"/>
        <charset val="128"/>
      </rPr>
      <t xml:space="preserve">
（ha）</t>
    </r>
    <rPh sb="0" eb="2">
      <t>ショクリン</t>
    </rPh>
    <rPh sb="2" eb="4">
      <t>カツドウ</t>
    </rPh>
    <rPh sb="4" eb="7">
      <t>タイショウチ</t>
    </rPh>
    <rPh sb="8" eb="10">
      <t>メンセキ</t>
    </rPh>
    <rPh sb="11" eb="13">
      <t>サキ</t>
    </rPh>
    <rPh sb="14" eb="15">
      <t>アタイ</t>
    </rPh>
    <phoneticPr fontId="2"/>
  </si>
  <si>
    <r>
      <t xml:space="preserve">地上部のCO2蓄積量
（tCO2/ha）
</t>
    </r>
    <r>
      <rPr>
        <sz val="10"/>
        <rFont val="ＭＳ Ｐゴシック"/>
        <family val="3"/>
        <charset val="128"/>
      </rPr>
      <t>※3</t>
    </r>
    <rPh sb="0" eb="3">
      <t>チジョウブ</t>
    </rPh>
    <rPh sb="7" eb="10">
      <t>チクセキリョウ</t>
    </rPh>
    <phoneticPr fontId="2"/>
  </si>
  <si>
    <r>
      <t xml:space="preserve">地下部のCO2蓄積量
（tCO2/ha）
</t>
    </r>
    <r>
      <rPr>
        <sz val="10"/>
        <rFont val="ＭＳ Ｐゴシック"/>
        <family val="3"/>
        <charset val="128"/>
      </rPr>
      <t>※3</t>
    </r>
    <rPh sb="0" eb="2">
      <t>チカ</t>
    </rPh>
    <rPh sb="2" eb="3">
      <t>ブ</t>
    </rPh>
    <rPh sb="7" eb="10">
      <t>チクセキリョウ</t>
    </rPh>
    <phoneticPr fontId="2"/>
  </si>
  <si>
    <r>
      <t xml:space="preserve">伐採・刈払いに伴う地上部バイオマスの排出量
</t>
    </r>
    <r>
      <rPr>
        <i/>
        <sz val="10"/>
        <rFont val="ＭＳ Ｐゴシック"/>
        <family val="3"/>
        <charset val="128"/>
      </rPr>
      <t>C</t>
    </r>
    <r>
      <rPr>
        <i/>
        <vertAlign val="subscript"/>
        <sz val="10"/>
        <rFont val="ＭＳ Ｐゴシック"/>
        <family val="3"/>
        <charset val="128"/>
      </rPr>
      <t>stock,AG</t>
    </r>
    <r>
      <rPr>
        <sz val="10"/>
        <rFont val="ＭＳ Ｐゴシック"/>
        <family val="3"/>
        <charset val="128"/>
      </rPr>
      <t xml:space="preserve">
（tCO2）
※3</t>
    </r>
    <rPh sb="0" eb="2">
      <t>バッサイ</t>
    </rPh>
    <rPh sb="3" eb="4">
      <t>カリ</t>
    </rPh>
    <rPh sb="4" eb="5">
      <t>バラ</t>
    </rPh>
    <rPh sb="7" eb="8">
      <t>トモナ</t>
    </rPh>
    <rPh sb="9" eb="11">
      <t>チジョウ</t>
    </rPh>
    <rPh sb="11" eb="12">
      <t>ブ</t>
    </rPh>
    <rPh sb="18" eb="20">
      <t>ハイシュツ</t>
    </rPh>
    <rPh sb="20" eb="21">
      <t>リョウ</t>
    </rPh>
    <phoneticPr fontId="2"/>
  </si>
  <si>
    <r>
      <t xml:space="preserve">伐採・刈払いに伴う地下部バイオマスの排出量
</t>
    </r>
    <r>
      <rPr>
        <i/>
        <sz val="10"/>
        <rFont val="ＭＳ Ｐゴシック"/>
        <family val="3"/>
        <charset val="128"/>
      </rPr>
      <t>C</t>
    </r>
    <r>
      <rPr>
        <i/>
        <vertAlign val="subscript"/>
        <sz val="10"/>
        <rFont val="ＭＳ Ｐゴシック"/>
        <family val="3"/>
        <charset val="128"/>
      </rPr>
      <t>stock,BG</t>
    </r>
    <r>
      <rPr>
        <sz val="10"/>
        <rFont val="ＭＳ Ｐゴシック"/>
        <family val="3"/>
        <charset val="128"/>
      </rPr>
      <t xml:space="preserve">
（tCO2）
※3</t>
    </r>
    <rPh sb="0" eb="2">
      <t>バッサイ</t>
    </rPh>
    <rPh sb="3" eb="4">
      <t>カリ</t>
    </rPh>
    <rPh sb="4" eb="5">
      <t>バラ</t>
    </rPh>
    <rPh sb="7" eb="8">
      <t>トモナ</t>
    </rPh>
    <rPh sb="9" eb="12">
      <t>チカブ</t>
    </rPh>
    <rPh sb="18" eb="20">
      <t>ハイシュツ</t>
    </rPh>
    <rPh sb="20" eb="21">
      <t>リョウ</t>
    </rPh>
    <phoneticPr fontId="2"/>
  </si>
  <si>
    <r>
      <t xml:space="preserve">プロジェクト実施後排出量
</t>
    </r>
    <r>
      <rPr>
        <i/>
        <sz val="10"/>
        <rFont val="ＭＳ Ｐゴシック"/>
        <family val="3"/>
        <charset val="128"/>
      </rPr>
      <t>C</t>
    </r>
    <r>
      <rPr>
        <i/>
        <vertAlign val="subscript"/>
        <sz val="10"/>
        <rFont val="ＭＳ Ｐゴシック"/>
        <family val="3"/>
        <charset val="128"/>
      </rPr>
      <t>stock</t>
    </r>
    <r>
      <rPr>
        <sz val="10"/>
        <rFont val="ＭＳ Ｐゴシック"/>
        <family val="3"/>
        <charset val="128"/>
      </rPr>
      <t xml:space="preserve">
（tCO2）</t>
    </r>
    <rPh sb="6" eb="9">
      <t>ジッシゴ</t>
    </rPh>
    <rPh sb="9" eb="11">
      <t>ハイシュツ</t>
    </rPh>
    <rPh sb="11" eb="12">
      <t>リョウ</t>
    </rPh>
    <phoneticPr fontId="2"/>
  </si>
  <si>
    <r>
      <t>面積
（ha）</t>
    </r>
    <r>
      <rPr>
        <i/>
        <sz val="10"/>
        <rFont val="ＭＳ Ｐゴシック"/>
        <family val="3"/>
        <charset val="128"/>
      </rPr>
      <t xml:space="preserve">
</t>
    </r>
    <r>
      <rPr>
        <sz val="10"/>
        <rFont val="ＭＳ Ｐゴシック"/>
        <family val="3"/>
        <charset val="128"/>
      </rPr>
      <t>※2</t>
    </r>
    <rPh sb="0" eb="2">
      <t>メンセキ</t>
    </rPh>
    <phoneticPr fontId="2"/>
  </si>
  <si>
    <t>入力箇所</t>
    <rPh sb="0" eb="2">
      <t>ニュウリョク</t>
    </rPh>
    <rPh sb="2" eb="4">
      <t>カショ</t>
    </rPh>
    <phoneticPr fontId="2"/>
  </si>
  <si>
    <t>参照箇所</t>
    <rPh sb="0" eb="2">
      <t>サンショウ</t>
    </rPh>
    <rPh sb="2" eb="4">
      <t>カショ</t>
    </rPh>
    <phoneticPr fontId="2"/>
  </si>
  <si>
    <t>：入力すべき箇所</t>
    <rPh sb="1" eb="3">
      <t>ニュウリョク</t>
    </rPh>
    <rPh sb="6" eb="8">
      <t>カショ</t>
    </rPh>
    <phoneticPr fontId="2"/>
  </si>
  <si>
    <t>：自動で計算又は参照される箇所</t>
    <rPh sb="1" eb="3">
      <t>ジドウ</t>
    </rPh>
    <rPh sb="4" eb="6">
      <t>ケイサン</t>
    </rPh>
    <rPh sb="6" eb="7">
      <t>マタ</t>
    </rPh>
    <rPh sb="8" eb="10">
      <t>サンショウ</t>
    </rPh>
    <rPh sb="13" eb="15">
      <t>カショ</t>
    </rPh>
    <phoneticPr fontId="2"/>
  </si>
  <si>
    <t>※5 最終年度のみ、1年に満たない期間でのモニタリングが可能。モニタリング期間が1年に満たない場合には、年度の開始日からモニタリング終了日までの日数に変更すること。</t>
    <rPh sb="3" eb="5">
      <t>サイシュウ</t>
    </rPh>
    <rPh sb="5" eb="7">
      <t>ネンド</t>
    </rPh>
    <rPh sb="11" eb="12">
      <t>ネン</t>
    </rPh>
    <rPh sb="13" eb="14">
      <t>ミ</t>
    </rPh>
    <rPh sb="17" eb="19">
      <t>キカン</t>
    </rPh>
    <rPh sb="28" eb="30">
      <t>カノウ</t>
    </rPh>
    <rPh sb="37" eb="39">
      <t>キカン</t>
    </rPh>
    <rPh sb="41" eb="42">
      <t>ネン</t>
    </rPh>
    <rPh sb="43" eb="44">
      <t>ミ</t>
    </rPh>
    <rPh sb="47" eb="49">
      <t>バアイ</t>
    </rPh>
    <rPh sb="52" eb="54">
      <t>ネンド</t>
    </rPh>
    <rPh sb="55" eb="58">
      <t>カイシビ</t>
    </rPh>
    <rPh sb="66" eb="69">
      <t>シュウリョウビ</t>
    </rPh>
    <rPh sb="72" eb="74">
      <t>ニッスウ</t>
    </rPh>
    <rPh sb="75" eb="77">
      <t>ヘンコウ</t>
    </rPh>
    <phoneticPr fontId="2"/>
  </si>
  <si>
    <t>認証対象期間の終了日は、認証対象期間の開始日から、同日より8年を経過する日</t>
  </si>
  <si>
    <t>2014年</t>
    <rPh sb="4" eb="5">
      <t>ネン</t>
    </rPh>
    <phoneticPr fontId="2"/>
  </si>
  <si>
    <t>2013年</t>
    <rPh sb="4" eb="5">
      <t>ネン</t>
    </rPh>
    <phoneticPr fontId="2"/>
  </si>
  <si>
    <t>2015年</t>
    <rPh sb="4" eb="5">
      <t>ネン</t>
    </rPh>
    <phoneticPr fontId="2"/>
  </si>
  <si>
    <t>2016年</t>
    <rPh sb="4" eb="5">
      <t>ネン</t>
    </rPh>
    <phoneticPr fontId="2"/>
  </si>
  <si>
    <t>2017年</t>
    <rPh sb="4" eb="5">
      <t>ネン</t>
    </rPh>
    <phoneticPr fontId="2"/>
  </si>
  <si>
    <t>2018年</t>
    <rPh sb="4" eb="5">
      <t>ネン</t>
    </rPh>
    <phoneticPr fontId="2"/>
  </si>
  <si>
    <t>2019年</t>
    <rPh sb="4" eb="5">
      <t>ネン</t>
    </rPh>
    <phoneticPr fontId="2"/>
  </si>
  <si>
    <t>2020年</t>
    <rPh sb="4" eb="5">
      <t>ネン</t>
    </rPh>
    <phoneticPr fontId="2"/>
  </si>
  <si>
    <t>2021年</t>
    <rPh sb="4" eb="5">
      <t>ネン</t>
    </rPh>
    <phoneticPr fontId="2"/>
  </si>
  <si>
    <t>2022年</t>
    <rPh sb="4" eb="5">
      <t>ネン</t>
    </rPh>
    <phoneticPr fontId="2"/>
  </si>
  <si>
    <t>2023年</t>
    <rPh sb="4" eb="5">
      <t>ネン</t>
    </rPh>
    <phoneticPr fontId="2"/>
  </si>
  <si>
    <t>2024年</t>
    <rPh sb="4" eb="5">
      <t>ネン</t>
    </rPh>
    <phoneticPr fontId="2"/>
  </si>
  <si>
    <t>2025年</t>
    <rPh sb="4" eb="5">
      <t>ネン</t>
    </rPh>
    <phoneticPr fontId="2"/>
  </si>
  <si>
    <t>2026年</t>
    <rPh sb="4" eb="5">
      <t>ネン</t>
    </rPh>
    <phoneticPr fontId="2"/>
  </si>
  <si>
    <t>2027年</t>
    <rPh sb="4" eb="5">
      <t>ネン</t>
    </rPh>
    <phoneticPr fontId="2"/>
  </si>
  <si>
    <t>2028年</t>
    <rPh sb="4" eb="5">
      <t>ネン</t>
    </rPh>
    <phoneticPr fontId="2"/>
  </si>
  <si>
    <t>2029年</t>
    <rPh sb="4" eb="5">
      <t>ネン</t>
    </rPh>
    <phoneticPr fontId="2"/>
  </si>
  <si>
    <t>2030年</t>
    <rPh sb="4" eb="5">
      <t>ネン</t>
    </rPh>
    <phoneticPr fontId="2"/>
  </si>
  <si>
    <t>2031年</t>
    <rPh sb="4" eb="5">
      <t>ネン</t>
    </rPh>
    <phoneticPr fontId="2"/>
  </si>
  <si>
    <t>2013年度</t>
    <rPh sb="4" eb="6">
      <t>ネンド</t>
    </rPh>
    <phoneticPr fontId="2"/>
  </si>
  <si>
    <t>2014年度</t>
    <rPh sb="4" eb="6">
      <t>ネンド</t>
    </rPh>
    <phoneticPr fontId="2"/>
  </si>
  <si>
    <t>2015年度</t>
    <rPh sb="4" eb="6">
      <t>ネンド</t>
    </rPh>
    <phoneticPr fontId="2"/>
  </si>
  <si>
    <t>2016年度</t>
    <rPh sb="4" eb="6">
      <t>ネンド</t>
    </rPh>
    <phoneticPr fontId="2"/>
  </si>
  <si>
    <t>2017年度</t>
    <rPh sb="4" eb="6">
      <t>ネンド</t>
    </rPh>
    <phoneticPr fontId="2"/>
  </si>
  <si>
    <t>2018年度</t>
    <rPh sb="4" eb="6">
      <t>ネンド</t>
    </rPh>
    <phoneticPr fontId="2"/>
  </si>
  <si>
    <t>2019年度</t>
    <rPh sb="4" eb="6">
      <t>ネンド</t>
    </rPh>
    <phoneticPr fontId="2"/>
  </si>
  <si>
    <t>2020年度</t>
    <rPh sb="4" eb="6">
      <t>ネンド</t>
    </rPh>
    <phoneticPr fontId="2"/>
  </si>
  <si>
    <t>2021年度</t>
    <rPh sb="4" eb="6">
      <t>ネンド</t>
    </rPh>
    <phoneticPr fontId="2"/>
  </si>
  <si>
    <t>2022年度</t>
    <rPh sb="4" eb="6">
      <t>ネンド</t>
    </rPh>
    <phoneticPr fontId="2"/>
  </si>
  <si>
    <t>2023年度</t>
    <rPh sb="4" eb="6">
      <t>ネンド</t>
    </rPh>
    <phoneticPr fontId="2"/>
  </si>
  <si>
    <t>2024年度</t>
    <rPh sb="4" eb="6">
      <t>ネンド</t>
    </rPh>
    <phoneticPr fontId="2"/>
  </si>
  <si>
    <t>2025年度</t>
    <rPh sb="4" eb="6">
      <t>ネンド</t>
    </rPh>
    <phoneticPr fontId="2"/>
  </si>
  <si>
    <t>2026年度</t>
    <rPh sb="4" eb="6">
      <t>ネンド</t>
    </rPh>
    <phoneticPr fontId="2"/>
  </si>
  <si>
    <t>2027年度</t>
    <rPh sb="4" eb="6">
      <t>ネンド</t>
    </rPh>
    <phoneticPr fontId="2"/>
  </si>
  <si>
    <t>2028年度</t>
    <rPh sb="4" eb="6">
      <t>ネンド</t>
    </rPh>
    <phoneticPr fontId="2"/>
  </si>
  <si>
    <t>2029年度</t>
    <rPh sb="4" eb="6">
      <t>ネンド</t>
    </rPh>
    <phoneticPr fontId="2"/>
  </si>
  <si>
    <t>2030年度</t>
    <rPh sb="4" eb="6">
      <t>ネンド</t>
    </rPh>
    <phoneticPr fontId="2"/>
  </si>
  <si>
    <t>認証対象期間の開始日が※1で定める日と異なる場合 、又は認証対象期間の終了日が</t>
    <rPh sb="0" eb="2">
      <t>ニンショウ</t>
    </rPh>
    <rPh sb="2" eb="4">
      <t>タイショウ</t>
    </rPh>
    <rPh sb="4" eb="6">
      <t>キカン</t>
    </rPh>
    <rPh sb="7" eb="10">
      <t>カイシビ</t>
    </rPh>
    <rPh sb="14" eb="15">
      <t>サダ</t>
    </rPh>
    <rPh sb="17" eb="18">
      <t>ヒ</t>
    </rPh>
    <rPh sb="19" eb="20">
      <t>コト</t>
    </rPh>
    <rPh sb="22" eb="24">
      <t>バアイ</t>
    </rPh>
    <rPh sb="26" eb="27">
      <t>マタ</t>
    </rPh>
    <rPh sb="28" eb="30">
      <t>ニンショウ</t>
    </rPh>
    <rPh sb="30" eb="32">
      <t>タイショウ</t>
    </rPh>
    <rPh sb="32" eb="34">
      <t>キカン</t>
    </rPh>
    <rPh sb="35" eb="38">
      <t>シュウリョウビ</t>
    </rPh>
    <phoneticPr fontId="2"/>
  </si>
  <si>
    <t>※2で定める日と異なる場合、どちらかに該当する場合は事務局までその旨を連絡すること。</t>
    <rPh sb="3" eb="4">
      <t>サダ</t>
    </rPh>
    <rPh sb="6" eb="7">
      <t>ヒ</t>
    </rPh>
    <rPh sb="8" eb="9">
      <t>コト</t>
    </rPh>
    <rPh sb="11" eb="13">
      <t>バアイ</t>
    </rPh>
    <rPh sb="19" eb="21">
      <t>ガイトウ</t>
    </rPh>
    <rPh sb="23" eb="25">
      <t>バアイ</t>
    </rPh>
    <rPh sb="26" eb="29">
      <t>ジムキョク</t>
    </rPh>
    <rPh sb="33" eb="34">
      <t>ムネ</t>
    </rPh>
    <rPh sb="35" eb="37">
      <t>レンラク</t>
    </rPh>
    <phoneticPr fontId="2"/>
  </si>
  <si>
    <t>1年</t>
    <rPh sb="1" eb="2">
      <t>ネン</t>
    </rPh>
    <phoneticPr fontId="2"/>
  </si>
  <si>
    <r>
      <rPr>
        <sz val="10"/>
        <rFont val="ＭＳ 明朝"/>
        <family val="1"/>
        <charset val="128"/>
      </rPr>
      <t>※</t>
    </r>
    <r>
      <rPr>
        <sz val="10"/>
        <rFont val="Century"/>
        <family val="1"/>
      </rPr>
      <t>2</t>
    </r>
    <phoneticPr fontId="2"/>
  </si>
  <si>
    <r>
      <rPr>
        <sz val="10"/>
        <rFont val="ＭＳ Ｐ明朝"/>
        <family val="1"/>
        <charset val="128"/>
      </rPr>
      <t>※</t>
    </r>
    <r>
      <rPr>
        <sz val="10"/>
        <rFont val="Century"/>
        <family val="1"/>
      </rPr>
      <t>3</t>
    </r>
    <phoneticPr fontId="2"/>
  </si>
  <si>
    <r>
      <rPr>
        <sz val="10"/>
        <rFont val="ＭＳ 明朝"/>
        <family val="1"/>
        <charset val="128"/>
      </rPr>
      <t>モニタリング期間が年度の途中で終了する場合は、当該年度については「当該年度のプロジェクト実施後吸収量＝一年あたりプロジェクト実施後吸収量×モニタリング期間</t>
    </r>
    <r>
      <rPr>
        <sz val="10"/>
        <rFont val="Century"/>
        <family val="1"/>
      </rPr>
      <t>(</t>
    </r>
    <r>
      <rPr>
        <sz val="10"/>
        <rFont val="ＭＳ 明朝"/>
        <family val="1"/>
        <charset val="128"/>
      </rPr>
      <t>日</t>
    </r>
    <r>
      <rPr>
        <sz val="10"/>
        <rFont val="Century"/>
        <family val="1"/>
      </rPr>
      <t>)</t>
    </r>
    <r>
      <rPr>
        <sz val="10"/>
        <rFont val="ＭＳ 明朝"/>
        <family val="1"/>
        <charset val="128"/>
      </rPr>
      <t>÷</t>
    </r>
    <r>
      <rPr>
        <sz val="10"/>
        <rFont val="Century"/>
        <family val="1"/>
      </rPr>
      <t>365(</t>
    </r>
    <r>
      <rPr>
        <sz val="10"/>
        <rFont val="ＭＳ 明朝"/>
        <family val="1"/>
        <charset val="128"/>
      </rPr>
      <t>日</t>
    </r>
    <r>
      <rPr>
        <sz val="10"/>
        <rFont val="Century"/>
        <family val="1"/>
      </rPr>
      <t>)</t>
    </r>
    <r>
      <rPr>
        <sz val="10"/>
        <rFont val="ＭＳ 明朝"/>
        <family val="1"/>
        <charset val="128"/>
      </rPr>
      <t>」として算定すること。なお、当該年度が</t>
    </r>
    <r>
      <rPr>
        <sz val="10"/>
        <rFont val="Century"/>
        <family val="1"/>
      </rPr>
      <t>2015</t>
    </r>
    <r>
      <rPr>
        <sz val="10"/>
        <rFont val="ＭＳ 明朝"/>
        <family val="1"/>
        <charset val="128"/>
      </rPr>
      <t>年度、</t>
    </r>
    <r>
      <rPr>
        <sz val="10"/>
        <rFont val="Century"/>
        <family val="1"/>
      </rPr>
      <t>2019</t>
    </r>
    <r>
      <rPr>
        <sz val="10"/>
        <rFont val="ＭＳ 明朝"/>
        <family val="1"/>
        <charset val="128"/>
      </rPr>
      <t>年度、</t>
    </r>
    <r>
      <rPr>
        <sz val="10"/>
        <rFont val="Century"/>
        <family val="1"/>
      </rPr>
      <t>2023</t>
    </r>
    <r>
      <rPr>
        <sz val="10"/>
        <rFont val="ＭＳ 明朝"/>
        <family val="1"/>
        <charset val="128"/>
      </rPr>
      <t>年度、</t>
    </r>
    <r>
      <rPr>
        <sz val="10"/>
        <rFont val="Century"/>
        <family val="1"/>
      </rPr>
      <t>2027</t>
    </r>
    <r>
      <rPr>
        <sz val="10"/>
        <rFont val="ＭＳ 明朝"/>
        <family val="1"/>
        <charset val="128"/>
      </rPr>
      <t>年度の場合は「÷</t>
    </r>
    <r>
      <rPr>
        <sz val="10"/>
        <rFont val="Century"/>
        <family val="1"/>
      </rPr>
      <t>365(</t>
    </r>
    <r>
      <rPr>
        <sz val="10"/>
        <rFont val="ＭＳ 明朝"/>
        <family val="1"/>
        <charset val="128"/>
      </rPr>
      <t>日</t>
    </r>
    <r>
      <rPr>
        <sz val="10"/>
        <rFont val="Century"/>
        <family val="1"/>
      </rPr>
      <t>)</t>
    </r>
    <r>
      <rPr>
        <sz val="10"/>
        <rFont val="ＭＳ 明朝"/>
        <family val="1"/>
        <charset val="128"/>
      </rPr>
      <t>」に代えて「÷</t>
    </r>
    <r>
      <rPr>
        <sz val="10"/>
        <rFont val="Century"/>
        <family val="1"/>
      </rPr>
      <t>366(</t>
    </r>
    <r>
      <rPr>
        <sz val="10"/>
        <rFont val="ＭＳ 明朝"/>
        <family val="1"/>
        <charset val="128"/>
      </rPr>
      <t>日</t>
    </r>
    <r>
      <rPr>
        <sz val="10"/>
        <rFont val="Century"/>
        <family val="1"/>
      </rPr>
      <t>)</t>
    </r>
    <r>
      <rPr>
        <sz val="10"/>
        <rFont val="ＭＳ 明朝"/>
        <family val="1"/>
        <charset val="128"/>
      </rPr>
      <t>」で算定すること。</t>
    </r>
    <rPh sb="6" eb="8">
      <t>キカン</t>
    </rPh>
    <rPh sb="9" eb="11">
      <t>ネンド</t>
    </rPh>
    <rPh sb="12" eb="14">
      <t>トチュウ</t>
    </rPh>
    <rPh sb="15" eb="17">
      <t>シュウリョウ</t>
    </rPh>
    <rPh sb="19" eb="21">
      <t>バアイ</t>
    </rPh>
    <rPh sb="23" eb="25">
      <t>トウガイ</t>
    </rPh>
    <rPh sb="25" eb="27">
      <t>ネンド</t>
    </rPh>
    <rPh sb="33" eb="35">
      <t>トウガイ</t>
    </rPh>
    <rPh sb="35" eb="37">
      <t>ネンド</t>
    </rPh>
    <rPh sb="44" eb="47">
      <t>ジッシゴ</t>
    </rPh>
    <rPh sb="47" eb="50">
      <t>キュウシュウリョウ</t>
    </rPh>
    <rPh sb="51" eb="53">
      <t>イチネン</t>
    </rPh>
    <rPh sb="62" eb="65">
      <t>ジッシゴ</t>
    </rPh>
    <rPh sb="65" eb="68">
      <t>キュウシュウリョウ</t>
    </rPh>
    <rPh sb="75" eb="77">
      <t>キカン</t>
    </rPh>
    <rPh sb="78" eb="79">
      <t>ニチ</t>
    </rPh>
    <rPh sb="85" eb="86">
      <t>ニチ</t>
    </rPh>
    <rPh sb="91" eb="93">
      <t>サンテイ</t>
    </rPh>
    <rPh sb="101" eb="103">
      <t>トウガイ</t>
    </rPh>
    <rPh sb="103" eb="105">
      <t>ネンド</t>
    </rPh>
    <rPh sb="110" eb="112">
      <t>ネンド</t>
    </rPh>
    <rPh sb="117" eb="119">
      <t>ネンド</t>
    </rPh>
    <rPh sb="124" eb="126">
      <t>ネンド</t>
    </rPh>
    <rPh sb="131" eb="133">
      <t>ネンド</t>
    </rPh>
    <rPh sb="134" eb="136">
      <t>バアイ</t>
    </rPh>
    <rPh sb="143" eb="144">
      <t>ニチ</t>
    </rPh>
    <rPh sb="147" eb="148">
      <t>カ</t>
    </rPh>
    <rPh sb="156" eb="157">
      <t>ニチ</t>
    </rPh>
    <rPh sb="160" eb="162">
      <t>サンテイ</t>
    </rPh>
    <phoneticPr fontId="2"/>
  </si>
  <si>
    <r>
      <rPr>
        <sz val="11"/>
        <rFont val="ＭＳ 明朝"/>
        <family val="1"/>
        <charset val="128"/>
      </rPr>
      <t>　本プロジェクトにおけるベースライン吸収量は、</t>
    </r>
    <r>
      <rPr>
        <sz val="11"/>
        <rFont val="Century"/>
        <family val="1"/>
      </rPr>
      <t>1990</t>
    </r>
    <r>
      <rPr>
        <sz val="11"/>
        <rFont val="ＭＳ 明朝"/>
        <family val="1"/>
        <charset val="128"/>
      </rPr>
      <t>年</t>
    </r>
    <r>
      <rPr>
        <sz val="11"/>
        <rFont val="Century"/>
        <family val="1"/>
      </rPr>
      <t>4</t>
    </r>
    <r>
      <rPr>
        <sz val="11"/>
        <rFont val="ＭＳ 明朝"/>
        <family val="1"/>
        <charset val="128"/>
      </rPr>
      <t>月以降に森林施業（植栽、保育、間伐）を行った人工林の面積において、</t>
    </r>
    <r>
      <rPr>
        <sz val="11"/>
        <rFont val="Century"/>
        <family val="1"/>
      </rPr>
      <t>2013</t>
    </r>
    <r>
      <rPr>
        <sz val="11"/>
        <rFont val="ＭＳ 明朝"/>
        <family val="1"/>
        <charset val="128"/>
      </rPr>
      <t>年</t>
    </r>
    <r>
      <rPr>
        <sz val="11"/>
        <rFont val="Century"/>
        <family val="1"/>
      </rPr>
      <t>4</t>
    </r>
    <r>
      <rPr>
        <sz val="11"/>
        <rFont val="ＭＳ 明朝"/>
        <family val="1"/>
        <charset val="128"/>
      </rPr>
      <t>月以降適切な森林経営がなされなかった場合の吸収量とする。</t>
    </r>
    <rPh sb="27" eb="28">
      <t>ネン</t>
    </rPh>
    <rPh sb="41" eb="43">
      <t>ホイク</t>
    </rPh>
    <rPh sb="66" eb="67">
      <t>ネン</t>
    </rPh>
    <phoneticPr fontId="2"/>
  </si>
  <si>
    <r>
      <rPr>
        <sz val="10"/>
        <rFont val="ＭＳ Ｐ明朝"/>
        <family val="1"/>
        <charset val="128"/>
      </rPr>
      <t>※</t>
    </r>
    <r>
      <rPr>
        <sz val="10"/>
        <rFont val="Century"/>
        <family val="1"/>
      </rPr>
      <t>3</t>
    </r>
    <phoneticPr fontId="2"/>
  </si>
  <si>
    <r>
      <rPr>
        <sz val="10"/>
        <rFont val="ＭＳ 明朝"/>
        <family val="1"/>
        <charset val="128"/>
      </rPr>
      <t>モニタリング期間が年度の途中で終了する場合は、当該年度については「当該年度のプロジェクト実施後吸収量＝一年あたりプロジェクト実施後吸収量×モニタリング期間</t>
    </r>
    <r>
      <rPr>
        <sz val="10"/>
        <rFont val="Century"/>
        <family val="1"/>
      </rPr>
      <t>(</t>
    </r>
    <r>
      <rPr>
        <sz val="10"/>
        <rFont val="ＭＳ 明朝"/>
        <family val="1"/>
        <charset val="128"/>
      </rPr>
      <t>日</t>
    </r>
    <r>
      <rPr>
        <sz val="10"/>
        <rFont val="Century"/>
        <family val="1"/>
      </rPr>
      <t>)</t>
    </r>
    <r>
      <rPr>
        <sz val="10"/>
        <rFont val="ＭＳ 明朝"/>
        <family val="1"/>
        <charset val="128"/>
      </rPr>
      <t>÷</t>
    </r>
    <r>
      <rPr>
        <sz val="10"/>
        <rFont val="Century"/>
        <family val="1"/>
      </rPr>
      <t>365(</t>
    </r>
    <r>
      <rPr>
        <sz val="10"/>
        <rFont val="ＭＳ 明朝"/>
        <family val="1"/>
        <charset val="128"/>
      </rPr>
      <t>日</t>
    </r>
    <r>
      <rPr>
        <sz val="10"/>
        <rFont val="Century"/>
        <family val="1"/>
      </rPr>
      <t>)</t>
    </r>
    <r>
      <rPr>
        <sz val="10"/>
        <rFont val="ＭＳ 明朝"/>
        <family val="1"/>
        <charset val="128"/>
      </rPr>
      <t>」として算定すること。なお、当該年度が</t>
    </r>
    <r>
      <rPr>
        <sz val="10"/>
        <rFont val="Century"/>
        <family val="1"/>
      </rPr>
      <t>2015</t>
    </r>
    <r>
      <rPr>
        <sz val="10"/>
        <rFont val="ＭＳ 明朝"/>
        <family val="1"/>
        <charset val="128"/>
      </rPr>
      <t>年度、</t>
    </r>
    <r>
      <rPr>
        <sz val="10"/>
        <rFont val="Century"/>
        <family val="1"/>
      </rPr>
      <t>2019</t>
    </r>
    <r>
      <rPr>
        <sz val="10"/>
        <rFont val="ＭＳ 明朝"/>
        <family val="1"/>
        <charset val="128"/>
      </rPr>
      <t>年度、</t>
    </r>
    <r>
      <rPr>
        <sz val="10"/>
        <rFont val="Century"/>
        <family val="1"/>
      </rPr>
      <t>2023</t>
    </r>
    <r>
      <rPr>
        <sz val="10"/>
        <rFont val="ＭＳ 明朝"/>
        <family val="1"/>
        <charset val="128"/>
      </rPr>
      <t>年度、</t>
    </r>
    <r>
      <rPr>
        <sz val="10"/>
        <rFont val="Century"/>
        <family val="1"/>
      </rPr>
      <t>2027</t>
    </r>
    <r>
      <rPr>
        <sz val="10"/>
        <rFont val="ＭＳ 明朝"/>
        <family val="1"/>
        <charset val="128"/>
      </rPr>
      <t>年度の場合は「÷</t>
    </r>
    <r>
      <rPr>
        <sz val="10"/>
        <rFont val="Century"/>
        <family val="1"/>
      </rPr>
      <t>365(</t>
    </r>
    <r>
      <rPr>
        <sz val="10"/>
        <rFont val="ＭＳ 明朝"/>
        <family val="1"/>
        <charset val="128"/>
      </rPr>
      <t>日</t>
    </r>
    <r>
      <rPr>
        <sz val="10"/>
        <rFont val="Century"/>
        <family val="1"/>
      </rPr>
      <t>)</t>
    </r>
    <r>
      <rPr>
        <sz val="10"/>
        <rFont val="ＭＳ 明朝"/>
        <family val="1"/>
        <charset val="128"/>
      </rPr>
      <t>」に代えて「÷</t>
    </r>
    <r>
      <rPr>
        <sz val="10"/>
        <rFont val="Century"/>
        <family val="1"/>
      </rPr>
      <t>366(</t>
    </r>
    <r>
      <rPr>
        <sz val="10"/>
        <rFont val="ＭＳ 明朝"/>
        <family val="1"/>
        <charset val="128"/>
      </rPr>
      <t>日</t>
    </r>
    <r>
      <rPr>
        <sz val="10"/>
        <rFont val="Century"/>
        <family val="1"/>
      </rPr>
      <t>)</t>
    </r>
    <r>
      <rPr>
        <sz val="10"/>
        <rFont val="ＭＳ 明朝"/>
        <family val="1"/>
        <charset val="128"/>
      </rPr>
      <t>」で算定すること。</t>
    </r>
    <rPh sb="6" eb="8">
      <t>キカン</t>
    </rPh>
    <rPh sb="9" eb="11">
      <t>ネンド</t>
    </rPh>
    <rPh sb="12" eb="14">
      <t>トチュウ</t>
    </rPh>
    <rPh sb="15" eb="17">
      <t>シュウリョウ</t>
    </rPh>
    <rPh sb="19" eb="21">
      <t>バアイ</t>
    </rPh>
    <rPh sb="23" eb="25">
      <t>トウガイ</t>
    </rPh>
    <rPh sb="25" eb="27">
      <t>ネンド</t>
    </rPh>
    <rPh sb="33" eb="35">
      <t>トウガイ</t>
    </rPh>
    <rPh sb="35" eb="37">
      <t>ネンド</t>
    </rPh>
    <rPh sb="44" eb="47">
      <t>ジッシゴ</t>
    </rPh>
    <rPh sb="47" eb="50">
      <t>キュウシュウリョウ</t>
    </rPh>
    <rPh sb="51" eb="53">
      <t>イチネン</t>
    </rPh>
    <rPh sb="62" eb="65">
      <t>ジッシゴ</t>
    </rPh>
    <rPh sb="65" eb="68">
      <t>キュウシュウリョウ</t>
    </rPh>
    <rPh sb="75" eb="77">
      <t>キカン</t>
    </rPh>
    <rPh sb="78" eb="79">
      <t>ニチ</t>
    </rPh>
    <rPh sb="85" eb="86">
      <t>ニチ</t>
    </rPh>
    <rPh sb="91" eb="93">
      <t>サンテイ</t>
    </rPh>
    <rPh sb="101" eb="103">
      <t>トウガイ</t>
    </rPh>
    <rPh sb="103" eb="105">
      <t>ネンド</t>
    </rPh>
    <rPh sb="134" eb="136">
      <t>バアイ</t>
    </rPh>
    <rPh sb="143" eb="144">
      <t>ニチ</t>
    </rPh>
    <rPh sb="147" eb="148">
      <t>カ</t>
    </rPh>
    <rPh sb="156" eb="157">
      <t>ニチ</t>
    </rPh>
    <rPh sb="160" eb="162">
      <t>サンテイ</t>
    </rPh>
    <phoneticPr fontId="2"/>
  </si>
  <si>
    <t>若しくは2031年3月31日のいずれか早い日までの間で設定すること。</t>
    <rPh sb="25" eb="26">
      <t>アイダ</t>
    </rPh>
    <rPh sb="27" eb="29">
      <t>セッテイ</t>
    </rPh>
    <phoneticPr fontId="2"/>
  </si>
  <si>
    <t>ヒノキ</t>
  </si>
  <si>
    <t>クヌギ</t>
  </si>
  <si>
    <t>樹種
【選択】</t>
    <rPh sb="0" eb="2">
      <t>ジュシュ</t>
    </rPh>
    <rPh sb="4" eb="6">
      <t>センタク</t>
    </rPh>
    <phoneticPr fontId="2"/>
  </si>
  <si>
    <t>施業種別
（間伐、保育、植栽）
【選択】</t>
    <rPh sb="0" eb="2">
      <t>セギョウ</t>
    </rPh>
    <rPh sb="2" eb="4">
      <t>シュベツ</t>
    </rPh>
    <rPh sb="6" eb="8">
      <t>カンバツ</t>
    </rPh>
    <rPh sb="12" eb="14">
      <t>ショクサイ</t>
    </rPh>
    <phoneticPr fontId="2"/>
  </si>
  <si>
    <t>林齢
【記入】</t>
    <rPh sb="4" eb="6">
      <t>キニュウ</t>
    </rPh>
    <phoneticPr fontId="2"/>
  </si>
  <si>
    <t>モニタリングエリアNo.　
※2
【記入】</t>
    <rPh sb="18" eb="20">
      <t>キニュウ</t>
    </rPh>
    <phoneticPr fontId="2"/>
  </si>
  <si>
    <t>小班名
【記入】</t>
    <rPh sb="0" eb="3">
      <t>ショウハンメイ</t>
    </rPh>
    <phoneticPr fontId="2"/>
  </si>
  <si>
    <t>モニタリングプロット設定
（プロット設定小班に○）
【記入】</t>
    <rPh sb="10" eb="12">
      <t>セッテイ</t>
    </rPh>
    <rPh sb="18" eb="20">
      <t>セッテイ</t>
    </rPh>
    <rPh sb="20" eb="22">
      <t>ショウハン</t>
    </rPh>
    <phoneticPr fontId="2"/>
  </si>
  <si>
    <r>
      <t xml:space="preserve">地位
</t>
    </r>
    <r>
      <rPr>
        <i/>
        <sz val="10"/>
        <rFont val="ＭＳ Ｐゴシック"/>
        <family val="3"/>
        <charset val="128"/>
      </rPr>
      <t xml:space="preserve">i
</t>
    </r>
    <r>
      <rPr>
        <sz val="10"/>
        <rFont val="ＭＳ Ｐゴシック"/>
        <family val="3"/>
        <charset val="128"/>
      </rPr>
      <t>※3
【記入】</t>
    </r>
    <rPh sb="0" eb="2">
      <t>チイ</t>
    </rPh>
    <phoneticPr fontId="2"/>
  </si>
  <si>
    <t>（想定値の場合）根拠
【記入】</t>
    <rPh sb="1" eb="4">
      <t>ソウテイチ</t>
    </rPh>
    <rPh sb="5" eb="7">
      <t>バアイ</t>
    </rPh>
    <rPh sb="8" eb="10">
      <t>コンキョ</t>
    </rPh>
    <rPh sb="12" eb="14">
      <t>キニュウ</t>
    </rPh>
    <phoneticPr fontId="2"/>
  </si>
  <si>
    <r>
      <t>施業年度
（1990年度以降の施業</t>
    </r>
    <r>
      <rPr>
        <u/>
        <sz val="10"/>
        <rFont val="ＭＳ Ｐゴシック"/>
        <family val="3"/>
        <charset val="128"/>
      </rPr>
      <t>実績</t>
    </r>
    <r>
      <rPr>
        <sz val="10"/>
        <rFont val="ＭＳ Ｐゴシック"/>
        <family val="3"/>
        <charset val="128"/>
      </rPr>
      <t>の年度。</t>
    </r>
    <r>
      <rPr>
        <u/>
        <sz val="10"/>
        <rFont val="ＭＳ Ｐゴシック"/>
        <family val="3"/>
        <charset val="128"/>
      </rPr>
      <t>実績がない場合</t>
    </r>
    <r>
      <rPr>
        <sz val="10"/>
        <rFont val="ＭＳ Ｐゴシック"/>
        <family val="3"/>
        <charset val="128"/>
      </rPr>
      <t>は認証対象期間における施業</t>
    </r>
    <r>
      <rPr>
        <u/>
        <sz val="10"/>
        <rFont val="ＭＳ Ｐゴシック"/>
        <family val="3"/>
        <charset val="128"/>
      </rPr>
      <t>計画</t>
    </r>
    <r>
      <rPr>
        <sz val="10"/>
        <rFont val="ＭＳ Ｐゴシック"/>
        <family val="3"/>
        <charset val="128"/>
      </rPr>
      <t>の年度）
【選択】</t>
    </r>
    <rPh sb="2" eb="4">
      <t>ネンド</t>
    </rPh>
    <rPh sb="10" eb="12">
      <t>ネンド</t>
    </rPh>
    <rPh sb="12" eb="14">
      <t>イコウ</t>
    </rPh>
    <rPh sb="15" eb="17">
      <t>セギョウ</t>
    </rPh>
    <rPh sb="17" eb="19">
      <t>ジッセキ</t>
    </rPh>
    <rPh sb="20" eb="22">
      <t>ネンド</t>
    </rPh>
    <rPh sb="23" eb="25">
      <t>ジッセキ</t>
    </rPh>
    <rPh sb="28" eb="30">
      <t>バアイ</t>
    </rPh>
    <rPh sb="31" eb="33">
      <t>ニンショウ</t>
    </rPh>
    <rPh sb="33" eb="35">
      <t>タイショウ</t>
    </rPh>
    <rPh sb="35" eb="37">
      <t>キカン</t>
    </rPh>
    <rPh sb="41" eb="43">
      <t>セギョウ</t>
    </rPh>
    <rPh sb="43" eb="45">
      <t>ケイカク</t>
    </rPh>
    <rPh sb="46" eb="48">
      <t>ネンド</t>
    </rPh>
    <phoneticPr fontId="2"/>
  </si>
  <si>
    <t>＝入力しないセル</t>
    <rPh sb="1" eb="3">
      <t>ニュウリョク</t>
    </rPh>
    <phoneticPr fontId="2"/>
  </si>
  <si>
    <t>＝記入／選択するセル</t>
    <phoneticPr fontId="2"/>
  </si>
  <si>
    <r>
      <t xml:space="preserve">面積
（ha）
</t>
    </r>
    <r>
      <rPr>
        <sz val="10"/>
        <rFont val="ＭＳ Ｐゴシック"/>
        <family val="3"/>
        <charset val="128"/>
      </rPr>
      <t>※3
【記入】</t>
    </r>
    <rPh sb="0" eb="2">
      <t>メンセキ</t>
    </rPh>
    <phoneticPr fontId="2"/>
  </si>
  <si>
    <t>実測値か
想定値か
【選択】</t>
    <rPh sb="0" eb="2">
      <t>ジッソク</t>
    </rPh>
    <rPh sb="2" eb="3">
      <t>チ</t>
    </rPh>
    <rPh sb="5" eb="8">
      <t>ソウテイチ</t>
    </rPh>
    <phoneticPr fontId="2"/>
  </si>
  <si>
    <r>
      <t>＝</t>
    </r>
    <r>
      <rPr>
        <u/>
        <sz val="11"/>
        <rFont val="ＭＳ Ｐゴシック"/>
        <family val="3"/>
        <charset val="128"/>
      </rPr>
      <t>必要な場合のみ</t>
    </r>
    <r>
      <rPr>
        <sz val="11"/>
        <rFont val="ＭＳ Ｐゴシック"/>
        <family val="3"/>
        <charset val="128"/>
      </rPr>
      <t>記入するセル(緑色セルを全て入力しても空欄になる場合を含む)</t>
    </r>
    <rPh sb="35" eb="36">
      <t>フク</t>
    </rPh>
    <phoneticPr fontId="2"/>
  </si>
  <si>
    <r>
      <t>単位面積当たりの</t>
    </r>
    <r>
      <rPr>
        <sz val="10"/>
        <rFont val="ＭＳ Ｐゴシック"/>
        <family val="3"/>
        <charset val="128"/>
      </rPr>
      <t>年間幹材積成長量
△</t>
    </r>
    <r>
      <rPr>
        <i/>
        <sz val="10"/>
        <rFont val="ＭＳ Ｐゴシック"/>
        <family val="3"/>
        <charset val="128"/>
      </rPr>
      <t>Trunk</t>
    </r>
    <r>
      <rPr>
        <i/>
        <vertAlign val="subscript"/>
        <sz val="10"/>
        <rFont val="ＭＳ Ｐゴシック"/>
        <family val="3"/>
        <charset val="128"/>
      </rPr>
      <t>SC,i</t>
    </r>
    <r>
      <rPr>
        <sz val="10"/>
        <rFont val="ＭＳ Ｐゴシック"/>
        <family val="3"/>
        <charset val="128"/>
      </rPr>
      <t xml:space="preserve">
(m</t>
    </r>
    <r>
      <rPr>
        <vertAlign val="superscript"/>
        <sz val="10"/>
        <rFont val="ＭＳ Ｐゴシック"/>
        <family val="3"/>
        <charset val="128"/>
      </rPr>
      <t>3</t>
    </r>
    <r>
      <rPr>
        <sz val="10"/>
        <rFont val="ＭＳ Ｐゴシック"/>
        <family val="3"/>
        <charset val="128"/>
      </rPr>
      <t>/ha)</t>
    </r>
    <rPh sb="0" eb="5">
      <t>タンイメンセキア</t>
    </rPh>
    <rPh sb="8" eb="10">
      <t>ネンカン</t>
    </rPh>
    <rPh sb="10" eb="11">
      <t>ミキ</t>
    </rPh>
    <rPh sb="11" eb="13">
      <t>ザイセキ</t>
    </rPh>
    <rPh sb="13" eb="15">
      <t>セイチョウ</t>
    </rPh>
    <rPh sb="15" eb="16">
      <t>リョウ</t>
    </rPh>
    <phoneticPr fontId="2"/>
  </si>
  <si>
    <r>
      <t>森林施業（植栽</t>
    </r>
    <r>
      <rPr>
        <sz val="10"/>
        <rFont val="ＭＳ Ｐゴシック"/>
        <family val="3"/>
        <charset val="128"/>
      </rPr>
      <t xml:space="preserve">、保育、間伐）（FO-001の場合）又は植林活動（F0-002の場合）が実施された森林の面積（左記に0.9を乗じた値）
</t>
    </r>
    <r>
      <rPr>
        <i/>
        <sz val="10"/>
        <rFont val="ＭＳ Ｐゴシック"/>
        <family val="3"/>
        <charset val="128"/>
      </rPr>
      <t>Area</t>
    </r>
    <r>
      <rPr>
        <i/>
        <vertAlign val="subscript"/>
        <sz val="10"/>
        <rFont val="ＭＳ Ｐゴシック"/>
        <family val="3"/>
        <charset val="128"/>
      </rPr>
      <t xml:space="preserve">Forest,i
</t>
    </r>
    <r>
      <rPr>
        <sz val="10"/>
        <rFont val="ＭＳ Ｐゴシック"/>
        <family val="3"/>
        <charset val="128"/>
      </rPr>
      <t>（ha）
※4</t>
    </r>
    <rPh sb="0" eb="4">
      <t>シンリンセギョウ</t>
    </rPh>
    <rPh sb="5" eb="7">
      <t>ショクサイ</t>
    </rPh>
    <rPh sb="11" eb="13">
      <t>カンバツ</t>
    </rPh>
    <rPh sb="22" eb="24">
      <t>バアイ</t>
    </rPh>
    <rPh sb="25" eb="26">
      <t>マタ</t>
    </rPh>
    <rPh sb="27" eb="29">
      <t>ショクリン</t>
    </rPh>
    <rPh sb="29" eb="31">
      <t>カツドウ</t>
    </rPh>
    <rPh sb="39" eb="41">
      <t>バアイ</t>
    </rPh>
    <rPh sb="43" eb="45">
      <t>ジッシ</t>
    </rPh>
    <rPh sb="48" eb="50">
      <t>シンリン</t>
    </rPh>
    <rPh sb="51" eb="53">
      <t>メンセキ</t>
    </rPh>
    <rPh sb="54" eb="56">
      <t>サキ</t>
    </rPh>
    <rPh sb="61" eb="62">
      <t>ジョウ</t>
    </rPh>
    <rPh sb="64" eb="65">
      <t>アタイ</t>
    </rPh>
    <phoneticPr fontId="2"/>
  </si>
  <si>
    <r>
      <rPr>
        <sz val="10"/>
        <rFont val="ＭＳ Ｐゴシック"/>
        <family val="3"/>
        <charset val="128"/>
      </rPr>
      <t>幹のバイオマス量に枝葉のバイオマス量を加算補正するための係数
（拡大係数）</t>
    </r>
    <r>
      <rPr>
        <i/>
        <sz val="10"/>
        <rFont val="ＭＳ Ｐゴシック"/>
        <family val="3"/>
        <charset val="128"/>
      </rPr>
      <t xml:space="preserve">
BEF</t>
    </r>
    <r>
      <rPr>
        <i/>
        <vertAlign val="subscript"/>
        <sz val="10"/>
        <rFont val="ＭＳ Ｐゴシック"/>
        <family val="3"/>
        <charset val="128"/>
      </rPr>
      <t>i</t>
    </r>
    <rPh sb="0" eb="1">
      <t>ミキ</t>
    </rPh>
    <rPh sb="7" eb="8">
      <t>リョウ</t>
    </rPh>
    <rPh sb="9" eb="11">
      <t>エダハ</t>
    </rPh>
    <rPh sb="17" eb="18">
      <t>リョウ</t>
    </rPh>
    <rPh sb="19" eb="21">
      <t>カサン</t>
    </rPh>
    <rPh sb="21" eb="23">
      <t>ホセイ</t>
    </rPh>
    <rPh sb="28" eb="30">
      <t>ケイスウ</t>
    </rPh>
    <rPh sb="32" eb="34">
      <t>カクダイ</t>
    </rPh>
    <rPh sb="34" eb="36">
      <t>ケイスウ</t>
    </rPh>
    <phoneticPr fontId="2"/>
  </si>
  <si>
    <t>モニタリング
期間
（日）
※5</t>
    <rPh sb="7" eb="9">
      <t>キカン</t>
    </rPh>
    <rPh sb="11" eb="12">
      <t>ニチ</t>
    </rPh>
    <phoneticPr fontId="2"/>
  </si>
  <si>
    <t>※4 施業年度より前の認証対象年度については「0」が出力され、当該年度の吸収量も「0」となる。</t>
    <rPh sb="3" eb="5">
      <t>セギョウ</t>
    </rPh>
    <rPh sb="5" eb="7">
      <t>ネンド</t>
    </rPh>
    <rPh sb="9" eb="10">
      <t>マエ</t>
    </rPh>
    <rPh sb="11" eb="13">
      <t>ニンショウ</t>
    </rPh>
    <rPh sb="13" eb="15">
      <t>タイショウ</t>
    </rPh>
    <rPh sb="15" eb="17">
      <t>ネンド</t>
    </rPh>
    <rPh sb="26" eb="28">
      <t>シュツリョク</t>
    </rPh>
    <rPh sb="31" eb="33">
      <t>トウガイ</t>
    </rPh>
    <rPh sb="33" eb="35">
      <t>ネンド</t>
    </rPh>
    <rPh sb="36" eb="39">
      <t>キュウシュウリョウ</t>
    </rPh>
    <phoneticPr fontId="2"/>
  </si>
  <si>
    <r>
      <t xml:space="preserve">一年当たり地上部バイオマス中の吸収量の
合計
</t>
    </r>
    <r>
      <rPr>
        <i/>
        <sz val="10"/>
        <rFont val="ＭＳ Ｐゴシック"/>
        <family val="3"/>
        <charset val="128"/>
      </rPr>
      <t>C</t>
    </r>
    <r>
      <rPr>
        <i/>
        <vertAlign val="subscript"/>
        <sz val="10"/>
        <rFont val="ＭＳ Ｐゴシック"/>
        <family val="3"/>
        <charset val="128"/>
      </rPr>
      <t>PJ,AG</t>
    </r>
    <r>
      <rPr>
        <sz val="10"/>
        <rFont val="ＭＳ Ｐゴシック"/>
        <family val="3"/>
        <charset val="128"/>
      </rPr>
      <t xml:space="preserve">
(tCO2)</t>
    </r>
    <rPh sb="0" eb="2">
      <t>イチネン</t>
    </rPh>
    <rPh sb="2" eb="3">
      <t>ア</t>
    </rPh>
    <rPh sb="20" eb="22">
      <t>ゴウケイ</t>
    </rPh>
    <phoneticPr fontId="2"/>
  </si>
  <si>
    <r>
      <t xml:space="preserve">一年当たり地下部バイオマス中の吸収量の
合計
</t>
    </r>
    <r>
      <rPr>
        <i/>
        <sz val="10"/>
        <rFont val="ＭＳ Ｐゴシック"/>
        <family val="3"/>
        <charset val="128"/>
      </rPr>
      <t>C</t>
    </r>
    <r>
      <rPr>
        <i/>
        <vertAlign val="subscript"/>
        <sz val="10"/>
        <rFont val="ＭＳ Ｐゴシック"/>
        <family val="3"/>
        <charset val="128"/>
      </rPr>
      <t>PJ,BG</t>
    </r>
    <r>
      <rPr>
        <sz val="10"/>
        <rFont val="ＭＳ Ｐゴシック"/>
        <family val="3"/>
        <charset val="128"/>
      </rPr>
      <t xml:space="preserve">
(tCO2)</t>
    </r>
    <rPh sb="0" eb="2">
      <t>イチネン</t>
    </rPh>
    <rPh sb="2" eb="3">
      <t>ア</t>
    </rPh>
    <rPh sb="20" eb="22">
      <t>ゴウケイ</t>
    </rPh>
    <phoneticPr fontId="2"/>
  </si>
  <si>
    <t>認証対象
吸収量
（tCO2）</t>
    <rPh sb="0" eb="4">
      <t>ニンショウタイショウ</t>
    </rPh>
    <rPh sb="5" eb="8">
      <t>キュウシュウリョウ</t>
    </rPh>
    <phoneticPr fontId="2"/>
  </si>
  <si>
    <r>
      <rPr>
        <b/>
        <sz val="12"/>
        <rFont val="ＭＳ Ｐ明朝"/>
        <family val="1"/>
        <charset val="128"/>
      </rPr>
      <t>＝記入するセル</t>
    </r>
    <rPh sb="1" eb="3">
      <t>キニュウ</t>
    </rPh>
    <phoneticPr fontId="2"/>
  </si>
  <si>
    <r>
      <rPr>
        <b/>
        <sz val="12"/>
        <rFont val="ＭＳ Ｐ明朝"/>
        <family val="1"/>
        <charset val="128"/>
      </rPr>
      <t>＝入力しないセル</t>
    </r>
    <rPh sb="1" eb="3">
      <t>ニュウリョク</t>
    </rPh>
    <phoneticPr fontId="2"/>
  </si>
  <si>
    <t>【選択】</t>
    <rPh sb="1" eb="3">
      <t>センタク</t>
    </rPh>
    <phoneticPr fontId="2"/>
  </si>
  <si>
    <t>【記入】</t>
    <rPh sb="1" eb="3">
      <t>キニュウ</t>
    </rPh>
    <phoneticPr fontId="2"/>
  </si>
  <si>
    <t>＝選択/記入するセル</t>
    <rPh sb="1" eb="3">
      <t>センタク</t>
    </rPh>
    <rPh sb="4" eb="6">
      <t>キニュウ</t>
    </rPh>
    <phoneticPr fontId="2"/>
  </si>
  <si>
    <t>＝入力しないセル</t>
    <rPh sb="1" eb="3">
      <t>ニュウリョク</t>
    </rPh>
    <phoneticPr fontId="2"/>
  </si>
  <si>
    <t>＝必要な場合のみ記入するセル</t>
    <phoneticPr fontId="2"/>
  </si>
  <si>
    <t>森林経営計画
記載の樹種
【選択】</t>
    <rPh sb="0" eb="2">
      <t>シンリン</t>
    </rPh>
    <rPh sb="2" eb="4">
      <t>ケイエイ</t>
    </rPh>
    <rPh sb="4" eb="6">
      <t>ケイカク</t>
    </rPh>
    <rPh sb="7" eb="9">
      <t>キサイ</t>
    </rPh>
    <phoneticPr fontId="2"/>
  </si>
  <si>
    <t>森林経営計画
記載の
施業年度
【選択】</t>
    <rPh sb="0" eb="2">
      <t>シンリン</t>
    </rPh>
    <rPh sb="2" eb="4">
      <t>ケイエイ</t>
    </rPh>
    <rPh sb="4" eb="6">
      <t>ケイカク</t>
    </rPh>
    <rPh sb="7" eb="9">
      <t>キサイ</t>
    </rPh>
    <rPh sb="11" eb="13">
      <t>セギョウ</t>
    </rPh>
    <rPh sb="13" eb="15">
      <t>ネンド</t>
    </rPh>
    <phoneticPr fontId="2"/>
  </si>
  <si>
    <t>樹種の一致</t>
    <rPh sb="0" eb="1">
      <t>ジュ</t>
    </rPh>
    <rPh sb="1" eb="2">
      <t>シュ</t>
    </rPh>
    <rPh sb="3" eb="5">
      <t>イッチ</t>
    </rPh>
    <phoneticPr fontId="2"/>
  </si>
  <si>
    <t>施業年度の一致</t>
    <rPh sb="0" eb="2">
      <t>セギョウ</t>
    </rPh>
    <rPh sb="2" eb="4">
      <t>ネンド</t>
    </rPh>
    <rPh sb="5" eb="7">
      <t>イッチ</t>
    </rPh>
    <phoneticPr fontId="2"/>
  </si>
  <si>
    <t>林齢の一致</t>
    <rPh sb="0" eb="2">
      <t>リンレイ</t>
    </rPh>
    <rPh sb="3" eb="5">
      <t>イッチ</t>
    </rPh>
    <phoneticPr fontId="2"/>
  </si>
  <si>
    <t>解決済</t>
  </si>
  <si>
    <t>樹種のチェック</t>
    <rPh sb="0" eb="1">
      <t>ジュ</t>
    </rPh>
    <rPh sb="1" eb="2">
      <t>シュ</t>
    </rPh>
    <phoneticPr fontId="2"/>
  </si>
  <si>
    <t>施業年度のチェック</t>
    <rPh sb="0" eb="2">
      <t>セギョウ</t>
    </rPh>
    <rPh sb="2" eb="4">
      <t>ネンド</t>
    </rPh>
    <phoneticPr fontId="2"/>
  </si>
  <si>
    <t>林齢のチェック</t>
    <rPh sb="0" eb="2">
      <t>リンレイ</t>
    </rPh>
    <phoneticPr fontId="2"/>
  </si>
  <si>
    <t>森林経営計画
記載の
施業面積
(ha)
【記入】</t>
    <rPh sb="0" eb="2">
      <t>シンリン</t>
    </rPh>
    <rPh sb="2" eb="4">
      <t>ケイエイ</t>
    </rPh>
    <rPh sb="4" eb="6">
      <t>ケイカク</t>
    </rPh>
    <rPh sb="7" eb="9">
      <t>キサイ</t>
    </rPh>
    <rPh sb="11" eb="13">
      <t>セギョウ</t>
    </rPh>
    <rPh sb="13" eb="15">
      <t>メンセキ</t>
    </rPh>
    <rPh sb="22" eb="24">
      <t>キニュウ</t>
    </rPh>
    <phoneticPr fontId="2"/>
  </si>
  <si>
    <t>施業面積の一致</t>
    <rPh sb="0" eb="2">
      <t>セギョウ</t>
    </rPh>
    <rPh sb="2" eb="4">
      <t>メンセキ</t>
    </rPh>
    <rPh sb="5" eb="7">
      <t>イッチ</t>
    </rPh>
    <phoneticPr fontId="2"/>
  </si>
  <si>
    <t>施業面積のチェック</t>
    <rPh sb="0" eb="2">
      <t>セギョウ</t>
    </rPh>
    <rPh sb="2" eb="4">
      <t>メンセキ</t>
    </rPh>
    <phoneticPr fontId="2"/>
  </si>
  <si>
    <r>
      <t>収穫表等から
算定した
幹材積成長量
(m</t>
    </r>
    <r>
      <rPr>
        <vertAlign val="superscript"/>
        <sz val="10"/>
        <rFont val="ＭＳ Ｐゴシック"/>
        <family val="3"/>
        <charset val="128"/>
      </rPr>
      <t>3</t>
    </r>
    <r>
      <rPr>
        <sz val="10"/>
        <rFont val="ＭＳ Ｐゴシック"/>
        <family val="3"/>
        <charset val="128"/>
      </rPr>
      <t>/ha)
【記入】</t>
    </r>
    <rPh sb="0" eb="2">
      <t>シュウカク</t>
    </rPh>
    <rPh sb="2" eb="3">
      <t>ヒョウ</t>
    </rPh>
    <rPh sb="3" eb="4">
      <t>トウ</t>
    </rPh>
    <rPh sb="7" eb="9">
      <t>サンテイ</t>
    </rPh>
    <rPh sb="12" eb="15">
      <t>カンザイセキ</t>
    </rPh>
    <rPh sb="15" eb="18">
      <t>セイチョウリョウ</t>
    </rPh>
    <rPh sb="28" eb="30">
      <t>キニュウ</t>
    </rPh>
    <phoneticPr fontId="2"/>
  </si>
  <si>
    <t>幹材積成長量の一致</t>
    <rPh sb="0" eb="1">
      <t>ミキ</t>
    </rPh>
    <rPh sb="1" eb="3">
      <t>ザイセキ</t>
    </rPh>
    <rPh sb="3" eb="5">
      <t>セイチョウ</t>
    </rPh>
    <rPh sb="5" eb="6">
      <t>リョウ</t>
    </rPh>
    <rPh sb="7" eb="9">
      <t>イッチ</t>
    </rPh>
    <phoneticPr fontId="2"/>
  </si>
  <si>
    <t>幹材積成長量の
チェック</t>
    <rPh sb="0" eb="3">
      <t>カンザイセキ</t>
    </rPh>
    <rPh sb="3" eb="6">
      <t>セイチョウリョウ</t>
    </rPh>
    <phoneticPr fontId="2"/>
  </si>
  <si>
    <t>備考
【記入】</t>
    <rPh sb="0" eb="2">
      <t>ビコウ</t>
    </rPh>
    <rPh sb="4" eb="6">
      <t>キニュウ</t>
    </rPh>
    <phoneticPr fontId="43"/>
  </si>
  <si>
    <t>不一致の
場合の
解決
【選択】</t>
    <rPh sb="0" eb="3">
      <t>フイッチ</t>
    </rPh>
    <rPh sb="5" eb="7">
      <t>バアイ</t>
    </rPh>
    <rPh sb="9" eb="11">
      <t>カイケツ</t>
    </rPh>
    <rPh sb="13" eb="15">
      <t>センタク</t>
    </rPh>
    <phoneticPr fontId="43"/>
  </si>
  <si>
    <t>未解決</t>
  </si>
  <si>
    <t>スギ</t>
    <phoneticPr fontId="2"/>
  </si>
  <si>
    <t>森林経営計画
記載の林齢
【認証対象期間の
年度に記入】</t>
    <rPh sb="0" eb="2">
      <t>シンリン</t>
    </rPh>
    <rPh sb="2" eb="4">
      <t>ケイエイ</t>
    </rPh>
    <rPh sb="4" eb="6">
      <t>ケイカク</t>
    </rPh>
    <rPh sb="7" eb="9">
      <t>キサイ</t>
    </rPh>
    <rPh sb="10" eb="12">
      <t>リンレイ</t>
    </rPh>
    <rPh sb="14" eb="16">
      <t>ニンショウ</t>
    </rPh>
    <rPh sb="16" eb="18">
      <t>タイショウ</t>
    </rPh>
    <rPh sb="18" eb="20">
      <t>キカン</t>
    </rPh>
    <rPh sb="22" eb="24">
      <t>ネンド</t>
    </rPh>
    <rPh sb="25" eb="27">
      <t>キニュウ</t>
    </rPh>
    <phoneticPr fontId="2"/>
  </si>
  <si>
    <t>＜事務局チェック欄＞</t>
    <rPh sb="1" eb="4">
      <t>ジムキョク</t>
    </rPh>
    <rPh sb="8" eb="9">
      <t>ラン</t>
    </rPh>
    <phoneticPr fontId="2"/>
  </si>
  <si>
    <t>←←←黄色セルに、森林経営計画の記載値や収穫表等からの算定値を記入、一致「×」の場合は解決如何も記入する→→→</t>
    <rPh sb="3" eb="4">
      <t>キ</t>
    </rPh>
    <rPh sb="4" eb="5">
      <t>イロ</t>
    </rPh>
    <rPh sb="9" eb="11">
      <t>シンリン</t>
    </rPh>
    <rPh sb="11" eb="13">
      <t>ケイエイ</t>
    </rPh>
    <rPh sb="13" eb="15">
      <t>ケイカク</t>
    </rPh>
    <rPh sb="16" eb="18">
      <t>キサイ</t>
    </rPh>
    <rPh sb="18" eb="19">
      <t>チ</t>
    </rPh>
    <rPh sb="20" eb="22">
      <t>シュウカク</t>
    </rPh>
    <rPh sb="22" eb="23">
      <t>ヒョウ</t>
    </rPh>
    <rPh sb="23" eb="24">
      <t>トウ</t>
    </rPh>
    <rPh sb="27" eb="29">
      <t>サンテイ</t>
    </rPh>
    <rPh sb="29" eb="30">
      <t>チ</t>
    </rPh>
    <rPh sb="31" eb="33">
      <t>キニュウ</t>
    </rPh>
    <rPh sb="34" eb="36">
      <t>イッチ</t>
    </rPh>
    <rPh sb="40" eb="42">
      <t>バアイ</t>
    </rPh>
    <rPh sb="43" eb="45">
      <t>カイケツ</t>
    </rPh>
    <rPh sb="45" eb="47">
      <t>イカン</t>
    </rPh>
    <rPh sb="48" eb="5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</si>
</sst>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_ "/>
    <numFmt numFmtId="177" formatCode="0_);[Red]\(0\)"/>
    <numFmt numFmtId="178" formatCode="#,##0_);\(#,##0\)"/>
    <numFmt numFmtId="179" formatCode="0.0_ "/>
    <numFmt numFmtId="180" formatCode="#,##0.0_ "/>
    <numFmt numFmtId="181" formatCode="#,##0;\-#,##0;#"/>
    <numFmt numFmtId="182" formatCode="[$-411]ggge&quot;年&quot;mm&quot;月&quot;dd&quot;日　～&quot;;@"/>
    <numFmt numFmtId="183" formatCode="[$-411]ggge&quot;年&quot;mm&quot;月&quot;dd&quot;日&quot;;@"/>
    <numFmt numFmtId="184" formatCode="yyyy/mm/dd"/>
    <numFmt numFmtId="185" formatCode="[$-411]yyyy&quot;年&quot;mm&quot;月&quot;dd&quot;日　～&quot;;@"/>
    <numFmt numFmtId="186" formatCode="[$-411]yyyy&quot;年&quot;mm&quot;月&quot;dd&quot;日&quot;;@"/>
    <numFmt numFmtId="187" formatCode="0.00_ "/>
  </numFmts>
  <fonts count="48">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4"/>
      <name val="ＭＳ 明朝"/>
      <family val="1"/>
      <charset val="128"/>
    </font>
    <font>
      <sz val="12"/>
      <color indexed="8"/>
      <name val="ＭＳ 明朝"/>
      <family val="1"/>
      <charset val="128"/>
    </font>
    <font>
      <sz val="12"/>
      <name val="ＭＳ 明朝"/>
      <family val="1"/>
      <charset val="128"/>
    </font>
    <font>
      <sz val="10"/>
      <name val="ＭＳ Ｐゴシック"/>
      <family val="3"/>
      <charset val="128"/>
    </font>
    <font>
      <b/>
      <sz val="11"/>
      <name val="ＭＳ 明朝"/>
      <family val="1"/>
      <charset val="128"/>
    </font>
    <font>
      <sz val="11"/>
      <color indexed="8"/>
      <name val="ＭＳ 明朝"/>
      <family val="1"/>
      <charset val="128"/>
    </font>
    <font>
      <i/>
      <sz val="10"/>
      <name val="ＭＳ Ｐゴシック"/>
      <family val="3"/>
      <charset val="128"/>
    </font>
    <font>
      <i/>
      <vertAlign val="subscript"/>
      <sz val="10"/>
      <name val="ＭＳ Ｐゴシック"/>
      <family val="3"/>
      <charset val="128"/>
    </font>
    <font>
      <vertAlign val="superscript"/>
      <sz val="10"/>
      <name val="ＭＳ Ｐゴシック"/>
      <family val="3"/>
      <charset val="128"/>
    </font>
    <font>
      <i/>
      <sz val="8"/>
      <name val="ＭＳ 明朝"/>
      <family val="1"/>
      <charset val="128"/>
    </font>
    <font>
      <sz val="10"/>
      <name val="ＭＳ ゴシック"/>
      <family val="3"/>
      <charset val="128"/>
    </font>
    <font>
      <sz val="14"/>
      <name val="ＭＳ Ｐゴシック"/>
      <family val="3"/>
      <charset val="128"/>
    </font>
    <font>
      <i/>
      <sz val="11"/>
      <name val="ＭＳ Ｐゴシック"/>
      <family val="3"/>
      <charset val="128"/>
    </font>
    <font>
      <strike/>
      <sz val="11"/>
      <color indexed="10"/>
      <name val="ＭＳ 明朝"/>
      <family val="1"/>
      <charset val="128"/>
    </font>
    <font>
      <b/>
      <sz val="14"/>
      <name val="Century"/>
      <family val="1"/>
    </font>
    <font>
      <sz val="11"/>
      <name val="Century"/>
      <family val="1"/>
    </font>
    <font>
      <i/>
      <sz val="11"/>
      <name val="Century"/>
      <family val="1"/>
    </font>
    <font>
      <i/>
      <vertAlign val="subscript"/>
      <sz val="11"/>
      <name val="Century"/>
      <family val="1"/>
    </font>
    <font>
      <sz val="12"/>
      <name val="Century"/>
      <family val="1"/>
    </font>
    <font>
      <sz val="10"/>
      <name val="Century"/>
      <family val="1"/>
    </font>
    <font>
      <sz val="10"/>
      <name val="ＭＳ 明朝"/>
      <family val="1"/>
      <charset val="128"/>
    </font>
    <font>
      <sz val="12"/>
      <color indexed="8"/>
      <name val="Century"/>
      <family val="1"/>
    </font>
    <font>
      <b/>
      <sz val="11"/>
      <name val="Century"/>
      <family val="1"/>
    </font>
    <font>
      <vertAlign val="subscript"/>
      <sz val="11"/>
      <name val="Century"/>
      <family val="1"/>
    </font>
    <font>
      <sz val="11"/>
      <name val="ＭＳ ゴシック"/>
      <family val="3"/>
      <charset val="128"/>
    </font>
    <font>
      <sz val="11"/>
      <name val="ＭＳ Ｐゴシック"/>
      <family val="3"/>
      <charset val="128"/>
    </font>
    <font>
      <b/>
      <sz val="11"/>
      <name val="ＭＳ Ｐゴシック"/>
      <family val="3"/>
      <charset val="128"/>
    </font>
    <font>
      <sz val="10"/>
      <name val="ＭＳ Ｐゴシック"/>
      <family val="3"/>
      <charset val="128"/>
    </font>
    <font>
      <sz val="10"/>
      <name val="ＭＳ Ｐゴシック"/>
      <family val="3"/>
      <charset val="128"/>
    </font>
    <font>
      <sz val="12"/>
      <color indexed="10"/>
      <name val="ＭＳ ゴシック"/>
      <family val="3"/>
      <charset val="128"/>
    </font>
    <font>
      <b/>
      <sz val="11"/>
      <color indexed="10"/>
      <name val="ＭＳ 明朝"/>
      <family val="1"/>
      <charset val="128"/>
    </font>
    <font>
      <sz val="10"/>
      <name val="ＭＳ Ｐ明朝"/>
      <family val="1"/>
      <charset val="128"/>
    </font>
    <font>
      <sz val="11"/>
      <color theme="1"/>
      <name val="ＭＳ Ｐゴシック"/>
      <family val="3"/>
      <charset val="128"/>
      <scheme val="minor"/>
    </font>
    <font>
      <sz val="10"/>
      <color rgb="FFFF0000"/>
      <name val="ＭＳ 明朝"/>
      <family val="1"/>
      <charset val="128"/>
    </font>
    <font>
      <sz val="11"/>
      <color rgb="FFFF0000"/>
      <name val="Century"/>
      <family val="1"/>
    </font>
    <font>
      <sz val="11"/>
      <name val="Arial"/>
      <family val="2"/>
    </font>
    <font>
      <u/>
      <sz val="10"/>
      <name val="ＭＳ Ｐゴシック"/>
      <family val="3"/>
      <charset val="128"/>
    </font>
    <font>
      <u/>
      <sz val="11"/>
      <name val="ＭＳ Ｐゴシック"/>
      <family val="3"/>
      <charset val="128"/>
    </font>
    <font>
      <b/>
      <i/>
      <sz val="11"/>
      <name val="ＭＳ Ｐゴシック"/>
      <family val="3"/>
      <charset val="128"/>
    </font>
    <font>
      <sz val="6"/>
      <name val="ＭＳ Ｐゴシック"/>
      <family val="2"/>
      <charset val="128"/>
      <scheme val="minor"/>
    </font>
    <font>
      <b/>
      <sz val="12"/>
      <name val="Century"/>
      <family val="1"/>
    </font>
    <font>
      <b/>
      <sz val="12"/>
      <name val="ＭＳ Ｐ明朝"/>
      <family val="1"/>
      <charset val="128"/>
    </font>
    <font>
      <sz val="11"/>
      <name val="ＭＳ Ｐ明朝"/>
      <family val="1"/>
      <charset val="128"/>
    </font>
    <font>
      <sz val="7.5"/>
      <name val="ＭＳ Ｐ明朝"/>
      <family val="1"/>
      <charset val="128"/>
    </font>
  </fonts>
  <fills count="11">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27"/>
        <bgColor indexed="64"/>
      </patternFill>
    </fill>
    <fill>
      <patternFill patternType="solid">
        <fgColor indexed="13"/>
        <bgColor indexed="64"/>
      </patternFill>
    </fill>
    <fill>
      <patternFill patternType="solid">
        <fgColor rgb="FFCCFFFF"/>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s>
  <borders count="93">
    <border>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dotted">
        <color indexed="64"/>
      </left>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dotted">
        <color indexed="64"/>
      </left>
      <right/>
      <top/>
      <bottom style="medium">
        <color indexed="64"/>
      </bottom>
      <diagonal/>
    </border>
    <border>
      <left style="dotted">
        <color indexed="64"/>
      </left>
      <right style="medium">
        <color indexed="64"/>
      </right>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style="dotted">
        <color indexed="64"/>
      </left>
      <right style="medium">
        <color indexed="64"/>
      </right>
      <top style="thin">
        <color indexed="64"/>
      </top>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medium">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style="medium">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36" fillId="0" borderId="0">
      <alignment vertical="center"/>
    </xf>
  </cellStyleXfs>
  <cellXfs count="630">
    <xf numFmtId="0" fontId="0" fillId="0" borderId="0" xfId="0">
      <alignment vertical="center"/>
    </xf>
    <xf numFmtId="0" fontId="29" fillId="0" borderId="0" xfId="2" applyFont="1" applyFill="1">
      <alignment vertical="center"/>
    </xf>
    <xf numFmtId="0" fontId="29" fillId="0" borderId="0" xfId="2" applyFont="1" applyFill="1" applyAlignment="1">
      <alignment horizontal="center" vertical="center"/>
    </xf>
    <xf numFmtId="0" fontId="1" fillId="0" borderId="0" xfId="2" applyFont="1" applyFill="1">
      <alignment vertical="center"/>
    </xf>
    <xf numFmtId="180" fontId="30" fillId="0" borderId="1" xfId="2" applyNumberFormat="1" applyFont="1" applyFill="1" applyBorder="1">
      <alignment vertical="center"/>
    </xf>
    <xf numFmtId="180" fontId="29" fillId="0" borderId="2" xfId="2" applyNumberFormat="1" applyFont="1" applyFill="1" applyBorder="1">
      <alignment vertical="center"/>
    </xf>
    <xf numFmtId="0" fontId="29" fillId="0" borderId="0" xfId="2" applyFont="1">
      <alignment vertical="center"/>
    </xf>
    <xf numFmtId="0" fontId="1" fillId="0" borderId="0" xfId="2" applyFont="1">
      <alignment vertical="center"/>
    </xf>
    <xf numFmtId="0" fontId="29" fillId="0" borderId="0" xfId="2" applyFont="1" applyAlignment="1">
      <alignment vertical="center" wrapText="1"/>
    </xf>
    <xf numFmtId="0" fontId="15" fillId="0" borderId="0" xfId="2" applyFont="1" applyAlignment="1">
      <alignment horizontal="left" vertical="center"/>
    </xf>
    <xf numFmtId="0" fontId="16" fillId="0" borderId="3" xfId="2" applyFont="1" applyBorder="1" applyAlignment="1">
      <alignment horizontal="center" vertical="center" wrapText="1"/>
    </xf>
    <xf numFmtId="0" fontId="16" fillId="0" borderId="4" xfId="2" applyFont="1" applyBorder="1" applyAlignment="1">
      <alignment horizontal="center" vertical="center" wrapText="1"/>
    </xf>
    <xf numFmtId="17" fontId="16" fillId="0" borderId="4" xfId="2" applyNumberFormat="1" applyFont="1" applyBorder="1" applyAlignment="1">
      <alignment horizontal="right" vertical="center"/>
    </xf>
    <xf numFmtId="0" fontId="16" fillId="0" borderId="4" xfId="2" applyFont="1" applyBorder="1" applyAlignment="1">
      <alignment horizontal="center" vertical="center"/>
    </xf>
    <xf numFmtId="0" fontId="16" fillId="0" borderId="5" xfId="2" applyFont="1" applyBorder="1" applyAlignment="1">
      <alignment horizontal="center" vertical="center"/>
    </xf>
    <xf numFmtId="0" fontId="16" fillId="0" borderId="6" xfId="2" applyFont="1" applyBorder="1" applyAlignment="1">
      <alignment horizontal="right" vertical="center"/>
    </xf>
    <xf numFmtId="0" fontId="1" fillId="0" borderId="4" xfId="2" applyFont="1" applyBorder="1" applyAlignment="1">
      <alignment horizontal="center" vertical="center"/>
    </xf>
    <xf numFmtId="0" fontId="1" fillId="0" borderId="4" xfId="2" applyFont="1" applyBorder="1" applyAlignment="1">
      <alignment horizontal="center" vertical="center" wrapText="1"/>
    </xf>
    <xf numFmtId="180" fontId="16" fillId="0" borderId="7" xfId="2" applyNumberFormat="1" applyFont="1" applyBorder="1" applyAlignment="1">
      <alignment horizontal="right" vertical="center"/>
    </xf>
    <xf numFmtId="180" fontId="16" fillId="0" borderId="1" xfId="2" applyNumberFormat="1" applyFont="1" applyBorder="1" applyAlignment="1">
      <alignment horizontal="right" vertical="center"/>
    </xf>
    <xf numFmtId="180" fontId="16" fillId="0" borderId="8" xfId="2" applyNumberFormat="1" applyFont="1" applyBorder="1" applyAlignment="1">
      <alignment horizontal="right" vertical="center"/>
    </xf>
    <xf numFmtId="0" fontId="16" fillId="0" borderId="13" xfId="2" applyFont="1" applyBorder="1" applyAlignment="1">
      <alignment horizontal="center" vertical="center" wrapText="1"/>
    </xf>
    <xf numFmtId="0" fontId="16" fillId="0" borderId="14" xfId="2" applyFont="1" applyBorder="1" applyAlignment="1">
      <alignment horizontal="center" vertical="center" wrapText="1"/>
    </xf>
    <xf numFmtId="0" fontId="16" fillId="0" borderId="6" xfId="2" applyFont="1" applyBorder="1" applyAlignment="1">
      <alignment horizontal="center" vertical="center" wrapText="1"/>
    </xf>
    <xf numFmtId="17" fontId="16" fillId="0" borderId="15" xfId="2" applyNumberFormat="1" applyFont="1" applyBorder="1" applyAlignment="1">
      <alignment horizontal="right" vertical="center"/>
    </xf>
    <xf numFmtId="0" fontId="1" fillId="0" borderId="4" xfId="2" applyFont="1" applyBorder="1" applyAlignment="1">
      <alignment horizontal="right" vertical="center"/>
    </xf>
    <xf numFmtId="0" fontId="29" fillId="0" borderId="0" xfId="2" applyFont="1" applyAlignment="1">
      <alignment horizontal="center" vertical="center"/>
    </xf>
    <xf numFmtId="176" fontId="29" fillId="0" borderId="0" xfId="2" applyNumberFormat="1" applyFont="1" applyBorder="1">
      <alignment vertical="center"/>
    </xf>
    <xf numFmtId="0" fontId="29" fillId="0" borderId="0" xfId="2" applyFont="1" applyBorder="1">
      <alignment vertical="center"/>
    </xf>
    <xf numFmtId="0" fontId="1" fillId="0" borderId="0" xfId="2" applyFont="1" applyBorder="1">
      <alignment vertical="center"/>
    </xf>
    <xf numFmtId="0" fontId="29" fillId="0" borderId="0" xfId="2" applyFont="1" applyFill="1" applyAlignment="1">
      <alignment horizontal="left" vertical="center"/>
    </xf>
    <xf numFmtId="0" fontId="16" fillId="0" borderId="17" xfId="2" applyFont="1" applyFill="1" applyBorder="1">
      <alignment vertical="center"/>
    </xf>
    <xf numFmtId="0" fontId="16" fillId="0" borderId="6" xfId="2" applyFont="1" applyFill="1" applyBorder="1" applyAlignment="1">
      <alignment horizontal="right" vertical="center"/>
    </xf>
    <xf numFmtId="0" fontId="16" fillId="0" borderId="18" xfId="2" applyFont="1" applyBorder="1" applyAlignment="1">
      <alignment horizontal="center" vertical="center" wrapText="1"/>
    </xf>
    <xf numFmtId="0" fontId="16" fillId="0" borderId="19" xfId="2" applyFont="1" applyBorder="1" applyAlignment="1">
      <alignment horizontal="center" vertical="center" wrapText="1"/>
    </xf>
    <xf numFmtId="0" fontId="16" fillId="0" borderId="20" xfId="2" applyFont="1" applyBorder="1" applyAlignment="1">
      <alignment horizontal="center" vertical="center" wrapText="1"/>
    </xf>
    <xf numFmtId="17" fontId="16" fillId="0" borderId="21" xfId="2" applyNumberFormat="1" applyFont="1" applyBorder="1" applyAlignment="1">
      <alignment horizontal="right" vertical="center"/>
    </xf>
    <xf numFmtId="0" fontId="16" fillId="0" borderId="22" xfId="2" applyFont="1" applyFill="1" applyBorder="1">
      <alignment vertical="center"/>
    </xf>
    <xf numFmtId="0" fontId="16" fillId="0" borderId="20" xfId="2" applyFont="1" applyFill="1" applyBorder="1" applyAlignment="1">
      <alignment horizontal="right" vertical="center"/>
    </xf>
    <xf numFmtId="0" fontId="1" fillId="0" borderId="20" xfId="2" applyFont="1" applyBorder="1" applyAlignment="1">
      <alignment horizontal="right" vertical="center"/>
    </xf>
    <xf numFmtId="0" fontId="16" fillId="0" borderId="20" xfId="2" applyFont="1" applyBorder="1" applyAlignment="1">
      <alignment horizontal="center" vertical="center"/>
    </xf>
    <xf numFmtId="0" fontId="1" fillId="0" borderId="20" xfId="2" applyFont="1" applyBorder="1" applyAlignment="1">
      <alignment horizontal="center" vertical="center" wrapText="1"/>
    </xf>
    <xf numFmtId="0" fontId="16" fillId="0" borderId="20" xfId="2" applyFont="1" applyBorder="1" applyAlignment="1">
      <alignment horizontal="right" vertical="center"/>
    </xf>
    <xf numFmtId="0" fontId="16" fillId="0" borderId="23" xfId="2" applyFont="1" applyBorder="1" applyAlignment="1">
      <alignment horizontal="center" vertical="center"/>
    </xf>
    <xf numFmtId="180" fontId="16" fillId="0" borderId="24" xfId="2" applyNumberFormat="1" applyFont="1" applyBorder="1" applyAlignment="1">
      <alignment horizontal="right" vertical="center"/>
    </xf>
    <xf numFmtId="180" fontId="16" fillId="0" borderId="23" xfId="2" applyNumberFormat="1" applyFont="1" applyBorder="1" applyAlignment="1">
      <alignment horizontal="right" vertical="center"/>
    </xf>
    <xf numFmtId="180" fontId="16" fillId="0" borderId="25" xfId="2" applyNumberFormat="1" applyFont="1" applyBorder="1" applyAlignment="1">
      <alignment horizontal="right" vertical="center"/>
    </xf>
    <xf numFmtId="180" fontId="16" fillId="0" borderId="0" xfId="2" applyNumberFormat="1" applyFont="1" applyBorder="1" applyAlignment="1">
      <alignment horizontal="right" vertical="center"/>
    </xf>
    <xf numFmtId="180" fontId="30" fillId="0" borderId="26" xfId="2" applyNumberFormat="1" applyFont="1" applyBorder="1">
      <alignment vertical="center"/>
    </xf>
    <xf numFmtId="180" fontId="30" fillId="0" borderId="27" xfId="2" applyNumberFormat="1" applyFont="1" applyBorder="1">
      <alignment vertical="center"/>
    </xf>
    <xf numFmtId="180" fontId="30" fillId="0" borderId="24" xfId="2" applyNumberFormat="1" applyFont="1" applyBorder="1">
      <alignment vertical="center"/>
    </xf>
    <xf numFmtId="0" fontId="1" fillId="0" borderId="0" xfId="2" applyFont="1" applyFill="1" applyBorder="1">
      <alignment vertical="center"/>
    </xf>
    <xf numFmtId="0" fontId="18" fillId="0" borderId="0" xfId="0" applyFont="1" applyBorder="1" applyAlignment="1">
      <alignment horizontal="left" vertical="center"/>
    </xf>
    <xf numFmtId="0" fontId="19" fillId="0" borderId="0" xfId="0" applyFont="1">
      <alignment vertical="center"/>
    </xf>
    <xf numFmtId="0" fontId="19" fillId="0" borderId="9" xfId="0" applyFont="1" applyBorder="1">
      <alignment vertical="center"/>
    </xf>
    <xf numFmtId="0" fontId="19" fillId="0" borderId="9" xfId="0" applyFont="1" applyBorder="1" applyAlignment="1">
      <alignment horizontal="center" vertical="center"/>
    </xf>
    <xf numFmtId="0" fontId="20" fillId="0" borderId="9" xfId="0" applyFont="1" applyBorder="1" applyAlignment="1">
      <alignment horizontal="center" vertical="center"/>
    </xf>
    <xf numFmtId="0" fontId="19" fillId="0" borderId="28" xfId="0" applyFont="1" applyBorder="1" applyAlignment="1">
      <alignment horizontal="center" vertical="center"/>
    </xf>
    <xf numFmtId="0" fontId="19" fillId="0" borderId="0" xfId="0" applyFont="1" applyBorder="1" applyAlignment="1">
      <alignment horizontal="center" vertical="center"/>
    </xf>
    <xf numFmtId="0" fontId="19" fillId="0" borderId="29" xfId="0" applyFont="1" applyBorder="1">
      <alignment vertical="center"/>
    </xf>
    <xf numFmtId="0" fontId="19" fillId="0" borderId="30" xfId="0" applyFont="1" applyBorder="1">
      <alignment vertical="center"/>
    </xf>
    <xf numFmtId="0" fontId="19" fillId="0" borderId="31" xfId="0" applyFont="1" applyBorder="1">
      <alignment vertical="center"/>
    </xf>
    <xf numFmtId="0" fontId="20" fillId="0" borderId="0" xfId="0" applyFont="1" applyBorder="1" applyAlignment="1">
      <alignment horizontal="center" vertical="center"/>
    </xf>
    <xf numFmtId="0" fontId="19" fillId="0" borderId="0" xfId="0" applyFont="1" applyBorder="1">
      <alignment vertical="center"/>
    </xf>
    <xf numFmtId="0" fontId="19" fillId="0" borderId="28" xfId="0" applyFont="1" applyBorder="1" applyAlignment="1">
      <alignment vertical="center" wrapText="1"/>
    </xf>
    <xf numFmtId="0" fontId="19" fillId="0" borderId="0" xfId="0" applyFont="1" applyBorder="1" applyAlignment="1">
      <alignment vertical="center" wrapText="1"/>
    </xf>
    <xf numFmtId="0" fontId="19" fillId="0" borderId="28" xfId="0" applyFont="1" applyBorder="1">
      <alignment vertical="center"/>
    </xf>
    <xf numFmtId="0" fontId="22" fillId="0" borderId="0" xfId="0" applyFont="1">
      <alignment vertical="center"/>
    </xf>
    <xf numFmtId="0" fontId="16" fillId="0" borderId="32" xfId="2" applyFont="1" applyBorder="1" applyAlignment="1">
      <alignment horizontal="center" vertical="center" wrapText="1"/>
    </xf>
    <xf numFmtId="0" fontId="16" fillId="0" borderId="32" xfId="2" applyFont="1" applyBorder="1" applyAlignment="1">
      <alignment horizontal="center" vertical="center"/>
    </xf>
    <xf numFmtId="0" fontId="1" fillId="0" borderId="32" xfId="2" applyFont="1" applyBorder="1" applyAlignment="1">
      <alignment horizontal="center" vertical="center" wrapText="1"/>
    </xf>
    <xf numFmtId="0" fontId="31" fillId="2" borderId="11" xfId="2" applyFont="1" applyFill="1" applyBorder="1" applyAlignment="1">
      <alignment horizontal="center" vertical="center" wrapText="1"/>
    </xf>
    <xf numFmtId="0" fontId="19" fillId="3" borderId="9" xfId="0" applyFont="1" applyFill="1" applyBorder="1" applyAlignment="1">
      <alignment horizontal="center" vertical="center"/>
    </xf>
    <xf numFmtId="0" fontId="19" fillId="3" borderId="31" xfId="0" applyFont="1" applyFill="1" applyBorder="1" applyAlignment="1">
      <alignment horizontal="centerContinuous" vertical="center"/>
    </xf>
    <xf numFmtId="0" fontId="19" fillId="3" borderId="29" xfId="0" applyFont="1" applyFill="1" applyBorder="1" applyAlignment="1">
      <alignment horizontal="centerContinuous" vertical="center"/>
    </xf>
    <xf numFmtId="0" fontId="19" fillId="3" borderId="30" xfId="0" applyFont="1" applyFill="1" applyBorder="1" applyAlignment="1">
      <alignment horizontal="centerContinuous" vertical="center"/>
    </xf>
    <xf numFmtId="0" fontId="3" fillId="3" borderId="33" xfId="0" applyFont="1" applyFill="1" applyBorder="1" applyAlignment="1">
      <alignment vertical="top" wrapText="1"/>
    </xf>
    <xf numFmtId="0" fontId="20" fillId="3" borderId="34" xfId="0" applyFont="1" applyFill="1" applyBorder="1" applyAlignment="1">
      <alignment horizontal="center" vertical="center"/>
    </xf>
    <xf numFmtId="0" fontId="19" fillId="3" borderId="2" xfId="0" applyFont="1" applyFill="1" applyBorder="1" applyAlignment="1">
      <alignment horizontal="center" vertical="center"/>
    </xf>
    <xf numFmtId="0" fontId="19" fillId="0" borderId="35" xfId="0" applyFont="1" applyBorder="1" applyAlignment="1">
      <alignment horizontal="center" vertical="center"/>
    </xf>
    <xf numFmtId="0" fontId="19" fillId="3" borderId="33" xfId="0" applyFont="1" applyFill="1" applyBorder="1" applyAlignment="1">
      <alignment vertical="top" wrapText="1"/>
    </xf>
    <xf numFmtId="0" fontId="19" fillId="3" borderId="34" xfId="0" applyFont="1" applyFill="1" applyBorder="1" applyAlignment="1">
      <alignment vertical="center" wrapText="1"/>
    </xf>
    <xf numFmtId="0" fontId="3" fillId="3" borderId="2" xfId="0" applyFont="1" applyFill="1" applyBorder="1" applyAlignment="1">
      <alignment horizontal="center" vertical="center"/>
    </xf>
    <xf numFmtId="0" fontId="3" fillId="0" borderId="31" xfId="0" applyFont="1" applyBorder="1">
      <alignment vertical="center"/>
    </xf>
    <xf numFmtId="182" fontId="19" fillId="0" borderId="0" xfId="0" applyNumberFormat="1" applyFont="1" applyBorder="1" applyAlignment="1">
      <alignment horizontal="right" vertical="center"/>
    </xf>
    <xf numFmtId="183" fontId="19" fillId="0" borderId="0" xfId="0" applyNumberFormat="1" applyFont="1" applyBorder="1" applyAlignment="1">
      <alignment horizontal="left" vertical="center"/>
    </xf>
    <xf numFmtId="0" fontId="23" fillId="0" borderId="0" xfId="0" applyFont="1" applyBorder="1" applyAlignment="1">
      <alignment horizontal="right" vertical="center"/>
    </xf>
    <xf numFmtId="0" fontId="23" fillId="0" borderId="0" xfId="0" applyFont="1" applyBorder="1" applyAlignment="1">
      <alignment horizontal="left" vertical="center"/>
    </xf>
    <xf numFmtId="184" fontId="0" fillId="0" borderId="0" xfId="0" applyNumberFormat="1">
      <alignment vertical="center"/>
    </xf>
    <xf numFmtId="38" fontId="0" fillId="0" borderId="0" xfId="1" applyFont="1">
      <alignment vertical="center"/>
    </xf>
    <xf numFmtId="14" fontId="0" fillId="0" borderId="0" xfId="0" applyNumberFormat="1">
      <alignment vertical="center"/>
    </xf>
    <xf numFmtId="0" fontId="0" fillId="0" borderId="0" xfId="0" applyAlignment="1">
      <alignment horizontal="center" vertical="center"/>
    </xf>
    <xf numFmtId="0" fontId="23" fillId="0" borderId="0" xfId="0" applyFont="1" applyAlignment="1">
      <alignment horizontal="right" vertical="center"/>
    </xf>
    <xf numFmtId="0" fontId="23" fillId="0" borderId="0" xfId="0" applyFont="1">
      <alignment vertical="center"/>
    </xf>
    <xf numFmtId="0" fontId="23" fillId="0" borderId="0" xfId="0" applyFont="1" applyAlignment="1">
      <alignment horizontal="right" vertical="top"/>
    </xf>
    <xf numFmtId="0" fontId="18" fillId="0" borderId="0" xfId="0" applyFont="1" applyBorder="1" applyAlignment="1">
      <alignment vertical="center"/>
    </xf>
    <xf numFmtId="0" fontId="19" fillId="0" borderId="0" xfId="0" applyFont="1" applyFill="1" applyBorder="1" applyAlignment="1">
      <alignment vertical="center"/>
    </xf>
    <xf numFmtId="0" fontId="22" fillId="0" borderId="0" xfId="0" applyFont="1" applyBorder="1" applyAlignment="1">
      <alignment horizontal="left" vertical="center"/>
    </xf>
    <xf numFmtId="0" fontId="19" fillId="0" borderId="0" xfId="0" applyFont="1" applyBorder="1" applyAlignment="1">
      <alignment vertical="top" wrapText="1"/>
    </xf>
    <xf numFmtId="0" fontId="19" fillId="0" borderId="9" xfId="0" applyFont="1" applyBorder="1" applyAlignment="1">
      <alignment horizontal="center" vertical="center" wrapText="1"/>
    </xf>
    <xf numFmtId="0" fontId="19" fillId="0" borderId="0" xfId="0" applyFont="1" applyBorder="1" applyAlignment="1">
      <alignment vertical="center"/>
    </xf>
    <xf numFmtId="0" fontId="19" fillId="0" borderId="0" xfId="0" applyFont="1" applyBorder="1" applyAlignment="1">
      <alignment horizontal="left" vertical="top" wrapText="1"/>
    </xf>
    <xf numFmtId="0" fontId="22" fillId="0" borderId="0" xfId="0" applyFont="1" applyBorder="1" applyAlignment="1">
      <alignment vertical="center"/>
    </xf>
    <xf numFmtId="176" fontId="19" fillId="0" borderId="31" xfId="0" applyNumberFormat="1" applyFont="1" applyBorder="1" applyAlignment="1">
      <alignment horizontal="left" vertical="center"/>
    </xf>
    <xf numFmtId="0" fontId="19" fillId="0" borderId="29" xfId="0" applyFont="1" applyBorder="1" applyAlignment="1">
      <alignment horizontal="left" vertical="top"/>
    </xf>
    <xf numFmtId="0" fontId="19" fillId="0" borderId="30" xfId="0" applyFont="1" applyBorder="1" applyAlignment="1">
      <alignment horizontal="left" vertical="top"/>
    </xf>
    <xf numFmtId="0" fontId="19" fillId="0" borderId="28" xfId="0" applyFont="1" applyBorder="1" applyAlignment="1">
      <alignment horizontal="left" vertical="center"/>
    </xf>
    <xf numFmtId="0" fontId="19" fillId="0" borderId="0" xfId="0" applyFont="1" applyBorder="1" applyAlignment="1">
      <alignment horizontal="left" vertical="top"/>
    </xf>
    <xf numFmtId="176" fontId="19" fillId="0" borderId="0" xfId="0" applyNumberFormat="1" applyFont="1" applyBorder="1" applyAlignment="1">
      <alignment horizontal="left" vertical="center"/>
    </xf>
    <xf numFmtId="178" fontId="22" fillId="0" borderId="0" xfId="0" applyNumberFormat="1" applyFont="1" applyBorder="1" applyAlignment="1">
      <alignment vertical="center"/>
    </xf>
    <xf numFmtId="0" fontId="19" fillId="0" borderId="0" xfId="0" applyFont="1" applyBorder="1" applyAlignment="1">
      <alignment horizontal="left" vertical="center"/>
    </xf>
    <xf numFmtId="180" fontId="29" fillId="0" borderId="6" xfId="2" applyNumberFormat="1" applyFont="1" applyFill="1" applyBorder="1">
      <alignment vertical="center"/>
    </xf>
    <xf numFmtId="180" fontId="29" fillId="0" borderId="34" xfId="2" applyNumberFormat="1" applyFont="1" applyFill="1" applyBorder="1">
      <alignment vertical="center"/>
    </xf>
    <xf numFmtId="180" fontId="30" fillId="0" borderId="22" xfId="2" applyNumberFormat="1" applyFont="1" applyBorder="1">
      <alignment vertical="center"/>
    </xf>
    <xf numFmtId="180" fontId="30" fillId="0" borderId="20" xfId="2" applyNumberFormat="1" applyFont="1" applyBorder="1">
      <alignment vertical="center"/>
    </xf>
    <xf numFmtId="180" fontId="29" fillId="0" borderId="39" xfId="2" applyNumberFormat="1" applyFont="1" applyFill="1" applyBorder="1">
      <alignment vertical="center"/>
    </xf>
    <xf numFmtId="180" fontId="30" fillId="0" borderId="40" xfId="2" applyNumberFormat="1" applyFont="1" applyFill="1" applyBorder="1">
      <alignment vertical="center"/>
    </xf>
    <xf numFmtId="180" fontId="29" fillId="0" borderId="41" xfId="2" applyNumberFormat="1" applyFont="1" applyBorder="1">
      <alignment vertical="center"/>
    </xf>
    <xf numFmtId="180" fontId="30" fillId="0" borderId="42" xfId="2" applyNumberFormat="1" applyFont="1" applyBorder="1">
      <alignment vertical="center"/>
    </xf>
    <xf numFmtId="0" fontId="16" fillId="0" borderId="22" xfId="2" applyFont="1" applyBorder="1" applyAlignment="1">
      <alignment horizontal="center" vertical="center"/>
    </xf>
    <xf numFmtId="0" fontId="16" fillId="0" borderId="19" xfId="2" applyFont="1" applyBorder="1" applyAlignment="1">
      <alignment horizontal="center" vertical="center"/>
    </xf>
    <xf numFmtId="0" fontId="16" fillId="0" borderId="43" xfId="2" applyFont="1" applyBorder="1" applyAlignment="1">
      <alignment horizontal="center" vertical="center"/>
    </xf>
    <xf numFmtId="0" fontId="16" fillId="0" borderId="44" xfId="2" applyFont="1" applyBorder="1" applyAlignment="1">
      <alignment horizontal="center" vertical="center"/>
    </xf>
    <xf numFmtId="181" fontId="16" fillId="0" borderId="45" xfId="2" applyNumberFormat="1" applyFont="1" applyBorder="1" applyAlignment="1">
      <alignment horizontal="center" vertical="center"/>
    </xf>
    <xf numFmtId="181" fontId="16" fillId="0" borderId="43" xfId="2" applyNumberFormat="1" applyFont="1" applyBorder="1" applyAlignment="1">
      <alignment horizontal="center" vertical="center"/>
    </xf>
    <xf numFmtId="181" fontId="16" fillId="0" borderId="44" xfId="2" applyNumberFormat="1" applyFont="1" applyBorder="1" applyAlignment="1">
      <alignment horizontal="center" vertical="center"/>
    </xf>
    <xf numFmtId="180" fontId="16" fillId="0" borderId="40" xfId="2" applyNumberFormat="1" applyFont="1" applyBorder="1" applyAlignment="1">
      <alignment horizontal="right" vertical="center"/>
    </xf>
    <xf numFmtId="0" fontId="16" fillId="0" borderId="46" xfId="2" applyFont="1" applyBorder="1" applyAlignment="1">
      <alignment horizontal="center" vertical="center"/>
    </xf>
    <xf numFmtId="0" fontId="16" fillId="0" borderId="47" xfId="2" applyFont="1" applyBorder="1" applyAlignment="1">
      <alignment horizontal="center" vertical="center"/>
    </xf>
    <xf numFmtId="0" fontId="16" fillId="0" borderId="48" xfId="2" applyFont="1" applyBorder="1" applyAlignment="1">
      <alignment horizontal="center" vertical="center"/>
    </xf>
    <xf numFmtId="0" fontId="16" fillId="0" borderId="49" xfId="2" applyFont="1" applyBorder="1" applyAlignment="1">
      <alignment horizontal="center" vertical="center"/>
    </xf>
    <xf numFmtId="180" fontId="16" fillId="0" borderId="45" xfId="2" applyNumberFormat="1" applyFont="1" applyBorder="1" applyAlignment="1">
      <alignment horizontal="right" vertical="center"/>
    </xf>
    <xf numFmtId="0" fontId="16" fillId="0" borderId="0" xfId="2" applyFont="1" applyBorder="1" applyAlignment="1">
      <alignment horizontal="center" vertical="center"/>
    </xf>
    <xf numFmtId="0" fontId="19" fillId="0" borderId="35" xfId="0" applyFont="1" applyFill="1" applyBorder="1">
      <alignment vertical="center"/>
    </xf>
    <xf numFmtId="0" fontId="33" fillId="5" borderId="0" xfId="0" applyFont="1" applyFill="1" applyBorder="1" applyAlignment="1">
      <alignment horizontal="center" vertical="center"/>
    </xf>
    <xf numFmtId="0" fontId="33" fillId="0" borderId="0" xfId="0" applyFont="1" applyBorder="1" applyAlignment="1">
      <alignment vertical="center"/>
    </xf>
    <xf numFmtId="0" fontId="33" fillId="0" borderId="0" xfId="0" applyFont="1" applyBorder="1" applyAlignment="1">
      <alignment horizontal="left" vertical="center"/>
    </xf>
    <xf numFmtId="0" fontId="34" fillId="0" borderId="0" xfId="0" applyFont="1">
      <alignment vertical="center"/>
    </xf>
    <xf numFmtId="180" fontId="29" fillId="0" borderId="55" xfId="2" applyNumberFormat="1" applyFont="1" applyFill="1" applyBorder="1">
      <alignment vertical="center"/>
    </xf>
    <xf numFmtId="180" fontId="29" fillId="0" borderId="56" xfId="2" applyNumberFormat="1" applyFont="1" applyBorder="1">
      <alignment vertical="center"/>
    </xf>
    <xf numFmtId="180" fontId="29" fillId="0" borderId="29" xfId="2" applyNumberFormat="1" applyFont="1" applyBorder="1">
      <alignment vertical="center"/>
    </xf>
    <xf numFmtId="0" fontId="30" fillId="0" borderId="57" xfId="2" applyFont="1" applyBorder="1" applyAlignment="1">
      <alignment horizontal="center" vertical="center"/>
    </xf>
    <xf numFmtId="180" fontId="29" fillId="0" borderId="15" xfId="2" applyNumberFormat="1" applyFont="1" applyFill="1" applyBorder="1">
      <alignment vertical="center"/>
    </xf>
    <xf numFmtId="180" fontId="29" fillId="0" borderId="58" xfId="2" applyNumberFormat="1" applyFont="1" applyFill="1" applyBorder="1">
      <alignment vertical="center"/>
    </xf>
    <xf numFmtId="0" fontId="33" fillId="6" borderId="0" xfId="0" applyFont="1" applyFill="1" applyBorder="1" applyAlignment="1">
      <alignment horizontal="center" vertical="center"/>
    </xf>
    <xf numFmtId="14" fontId="34" fillId="0" borderId="0" xfId="0" applyNumberFormat="1" applyFont="1">
      <alignment vertical="center"/>
    </xf>
    <xf numFmtId="0" fontId="24" fillId="0" borderId="0" xfId="0" applyFont="1" applyBorder="1" applyAlignment="1">
      <alignment horizontal="left" vertical="center"/>
    </xf>
    <xf numFmtId="0" fontId="3" fillId="0" borderId="9" xfId="0" applyFont="1" applyBorder="1" applyAlignment="1">
      <alignment horizontal="center" vertical="center"/>
    </xf>
    <xf numFmtId="180" fontId="16" fillId="0" borderId="16" xfId="2" applyNumberFormat="1" applyFont="1" applyBorder="1" applyAlignment="1">
      <alignment horizontal="right" vertical="center"/>
    </xf>
    <xf numFmtId="180" fontId="29" fillId="0" borderId="48" xfId="2" applyNumberFormat="1" applyFont="1" applyBorder="1">
      <alignment vertical="center"/>
    </xf>
    <xf numFmtId="180" fontId="29" fillId="0" borderId="59" xfId="2" applyNumberFormat="1" applyFont="1" applyBorder="1">
      <alignment vertical="center"/>
    </xf>
    <xf numFmtId="180" fontId="30" fillId="0" borderId="60" xfId="2" applyNumberFormat="1" applyFont="1" applyBorder="1">
      <alignment vertical="center"/>
    </xf>
    <xf numFmtId="180" fontId="29" fillId="0" borderId="61" xfId="2" applyNumberFormat="1" applyFont="1" applyBorder="1">
      <alignment vertical="center"/>
    </xf>
    <xf numFmtId="180" fontId="29" fillId="0" borderId="62" xfId="2" applyNumberFormat="1" applyFont="1" applyBorder="1">
      <alignment vertical="center"/>
    </xf>
    <xf numFmtId="180" fontId="30" fillId="0" borderId="63" xfId="2" applyNumberFormat="1" applyFont="1" applyBorder="1">
      <alignment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52" xfId="0" applyFont="1" applyBorder="1" applyAlignment="1">
      <alignment horizontal="center" vertical="center"/>
    </xf>
    <xf numFmtId="0" fontId="18" fillId="0" borderId="0" xfId="0" applyFont="1" applyBorder="1" applyAlignment="1">
      <alignment horizontal="left" vertical="center"/>
    </xf>
    <xf numFmtId="0" fontId="18" fillId="0" borderId="31" xfId="0" applyFont="1" applyBorder="1" applyAlignment="1">
      <alignment horizontal="left" vertical="center"/>
    </xf>
    <xf numFmtId="0" fontId="18" fillId="0" borderId="30" xfId="0" applyFont="1" applyBorder="1" applyAlignment="1">
      <alignment horizontal="left" vertical="center"/>
    </xf>
    <xf numFmtId="0" fontId="18" fillId="7" borderId="31" xfId="0" applyFont="1" applyFill="1" applyBorder="1" applyAlignment="1">
      <alignment horizontal="left" vertical="center"/>
    </xf>
    <xf numFmtId="0" fontId="18" fillId="7" borderId="30" xfId="0" applyFont="1" applyFill="1" applyBorder="1" applyAlignment="1">
      <alignment horizontal="left" vertical="center"/>
    </xf>
    <xf numFmtId="0" fontId="44" fillId="0" borderId="0" xfId="0" quotePrefix="1" applyFont="1" applyBorder="1" applyAlignment="1">
      <alignment horizontal="left" vertical="center"/>
    </xf>
    <xf numFmtId="0" fontId="19" fillId="0" borderId="9" xfId="0" applyFont="1" applyFill="1" applyBorder="1">
      <alignment vertical="center"/>
    </xf>
    <xf numFmtId="0" fontId="19" fillId="0" borderId="9" xfId="0" applyNumberFormat="1" applyFont="1" applyFill="1" applyBorder="1">
      <alignment vertical="center"/>
    </xf>
    <xf numFmtId="0" fontId="19" fillId="0" borderId="35" xfId="0" applyNumberFormat="1" applyFont="1" applyFill="1" applyBorder="1">
      <alignment vertical="center"/>
    </xf>
    <xf numFmtId="0" fontId="18" fillId="0" borderId="9" xfId="0" applyFont="1" applyBorder="1" applyAlignment="1">
      <alignment vertical="center"/>
    </xf>
    <xf numFmtId="0" fontId="18" fillId="7" borderId="9" xfId="0" applyFont="1" applyFill="1" applyBorder="1" applyAlignment="1">
      <alignment vertical="center"/>
    </xf>
    <xf numFmtId="0" fontId="47" fillId="0" borderId="0" xfId="0" quotePrefix="1" applyFont="1" applyBorder="1" applyAlignment="1">
      <alignment vertical="center"/>
    </xf>
    <xf numFmtId="49" fontId="0" fillId="0" borderId="0" xfId="2" applyNumberFormat="1" applyFont="1" applyProtection="1">
      <alignment vertical="center"/>
      <protection locked="0"/>
    </xf>
    <xf numFmtId="49" fontId="29" fillId="0" borderId="0" xfId="2" applyNumberFormat="1" applyFont="1" applyProtection="1">
      <alignment vertical="center"/>
      <protection locked="0"/>
    </xf>
    <xf numFmtId="0" fontId="29" fillId="0" borderId="0" xfId="2" applyFont="1" applyProtection="1">
      <alignment vertical="center"/>
      <protection locked="0"/>
    </xf>
    <xf numFmtId="180" fontId="29" fillId="0" borderId="0" xfId="2" applyNumberFormat="1" applyFont="1" applyProtection="1">
      <alignment vertical="center"/>
      <protection locked="0"/>
    </xf>
    <xf numFmtId="0" fontId="7" fillId="10" borderId="53" xfId="2" applyFont="1" applyFill="1" applyBorder="1" applyAlignment="1" applyProtection="1">
      <alignment horizontal="center" vertical="center" wrapText="1"/>
      <protection locked="0"/>
    </xf>
    <xf numFmtId="0" fontId="7" fillId="10" borderId="11" xfId="2" applyFont="1" applyFill="1" applyBorder="1" applyAlignment="1" applyProtection="1">
      <alignment horizontal="center" vertical="center" textRotation="255" wrapText="1"/>
      <protection locked="0"/>
    </xf>
    <xf numFmtId="0" fontId="7" fillId="10" borderId="11" xfId="2" applyFont="1" applyFill="1" applyBorder="1" applyAlignment="1" applyProtection="1">
      <alignment horizontal="center" vertical="center" wrapText="1"/>
      <protection locked="0"/>
    </xf>
    <xf numFmtId="0" fontId="7" fillId="10" borderId="37" xfId="2" applyFont="1" applyFill="1" applyBorder="1" applyAlignment="1" applyProtection="1">
      <alignment horizontal="center" vertical="center" textRotation="255" wrapText="1"/>
      <protection locked="0"/>
    </xf>
    <xf numFmtId="49" fontId="16" fillId="7" borderId="4" xfId="2" applyNumberFormat="1" applyFont="1" applyFill="1" applyBorder="1" applyAlignment="1" applyProtection="1">
      <alignment horizontal="center" vertical="center" wrapText="1"/>
      <protection locked="0"/>
    </xf>
    <xf numFmtId="177" fontId="16" fillId="7" borderId="4" xfId="2" applyNumberFormat="1" applyFont="1" applyFill="1" applyBorder="1" applyAlignment="1" applyProtection="1">
      <alignment horizontal="center" vertical="center" wrapText="1"/>
      <protection locked="0"/>
    </xf>
    <xf numFmtId="0" fontId="16" fillId="7" borderId="4" xfId="2" applyNumberFormat="1" applyFont="1" applyFill="1" applyBorder="1" applyAlignment="1" applyProtection="1">
      <alignment horizontal="center" vertical="center"/>
      <protection locked="0"/>
    </xf>
    <xf numFmtId="0" fontId="39" fillId="0" borderId="6" xfId="0" applyFont="1" applyBorder="1" applyAlignment="1" applyProtection="1">
      <alignment horizontal="center" vertical="center"/>
      <protection locked="0"/>
    </xf>
    <xf numFmtId="176" fontId="16" fillId="7" borderId="15" xfId="2" applyNumberFormat="1" applyFont="1" applyFill="1" applyBorder="1" applyAlignment="1" applyProtection="1">
      <alignment horizontal="center" vertical="center"/>
      <protection locked="0"/>
    </xf>
    <xf numFmtId="187" fontId="16" fillId="7" borderId="6" xfId="2" applyNumberFormat="1" applyFont="1" applyFill="1" applyBorder="1" applyAlignment="1" applyProtection="1">
      <alignment horizontal="center" vertical="center"/>
      <protection locked="0"/>
    </xf>
    <xf numFmtId="0" fontId="16" fillId="8" borderId="6" xfId="2" applyFont="1" applyFill="1" applyBorder="1" applyAlignment="1" applyProtection="1">
      <alignment horizontal="right" vertical="center"/>
      <protection locked="0"/>
    </xf>
    <xf numFmtId="0" fontId="16" fillId="9" borderId="3" xfId="2" applyNumberFormat="1" applyFont="1" applyFill="1" applyBorder="1" applyAlignment="1" applyProtection="1">
      <alignment horizontal="center" vertical="center" wrapText="1"/>
      <protection locked="0"/>
    </xf>
    <xf numFmtId="0" fontId="16" fillId="9" borderId="4" xfId="2" applyNumberFormat="1" applyFont="1" applyFill="1" applyBorder="1" applyAlignment="1" applyProtection="1">
      <alignment horizontal="center" vertical="center" wrapText="1"/>
      <protection locked="0"/>
    </xf>
    <xf numFmtId="177" fontId="16" fillId="9" borderId="6" xfId="2" applyNumberFormat="1" applyFont="1" applyFill="1" applyBorder="1" applyAlignment="1" applyProtection="1">
      <alignment horizontal="center" vertical="center"/>
      <protection locked="0"/>
    </xf>
    <xf numFmtId="2" fontId="16" fillId="9" borderId="4" xfId="2" applyNumberFormat="1" applyFont="1" applyFill="1" applyBorder="1" applyAlignment="1" applyProtection="1">
      <alignment horizontal="center" vertical="center"/>
      <protection locked="0"/>
    </xf>
    <xf numFmtId="187" fontId="16" fillId="9" borderId="6" xfId="2" applyNumberFormat="1" applyFont="1" applyFill="1" applyBorder="1" applyAlignment="1" applyProtection="1">
      <alignment horizontal="center" vertical="center"/>
      <protection locked="0"/>
    </xf>
    <xf numFmtId="187" fontId="1" fillId="0" borderId="1" xfId="2" applyNumberFormat="1" applyFont="1" applyFill="1" applyBorder="1" applyAlignment="1" applyProtection="1">
      <alignment horizontal="center" vertical="center"/>
      <protection locked="0"/>
    </xf>
    <xf numFmtId="0" fontId="39" fillId="0" borderId="9" xfId="0" applyFont="1" applyBorder="1" applyAlignment="1" applyProtection="1">
      <alignment horizontal="center" vertical="center"/>
      <protection locked="0"/>
    </xf>
    <xf numFmtId="187" fontId="16" fillId="7" borderId="9" xfId="2" applyNumberFormat="1" applyFont="1" applyFill="1" applyBorder="1" applyAlignment="1" applyProtection="1">
      <alignment horizontal="center" vertical="center"/>
      <protection locked="0"/>
    </xf>
    <xf numFmtId="0" fontId="16" fillId="8" borderId="9" xfId="2" applyFont="1" applyFill="1" applyBorder="1" applyAlignment="1" applyProtection="1">
      <alignment horizontal="right" vertical="center"/>
      <protection locked="0"/>
    </xf>
    <xf numFmtId="0" fontId="16" fillId="0" borderId="79" xfId="0" applyNumberFormat="1" applyFont="1" applyBorder="1" applyAlignment="1" applyProtection="1">
      <alignment horizontal="center" vertical="center"/>
      <protection locked="0"/>
    </xf>
    <xf numFmtId="0" fontId="16" fillId="0" borderId="34" xfId="0" applyNumberFormat="1" applyFont="1" applyBorder="1" applyAlignment="1" applyProtection="1">
      <alignment horizontal="center" vertical="center"/>
      <protection locked="0"/>
    </xf>
    <xf numFmtId="177" fontId="16" fillId="9" borderId="9" xfId="0" applyNumberFormat="1" applyFont="1" applyFill="1" applyBorder="1" applyAlignment="1" applyProtection="1">
      <alignment horizontal="center" vertical="center"/>
      <protection locked="0"/>
    </xf>
    <xf numFmtId="2" fontId="16" fillId="0" borderId="34" xfId="0" applyNumberFormat="1" applyFont="1" applyBorder="1" applyAlignment="1" applyProtection="1">
      <alignment horizontal="center" vertical="center"/>
      <protection locked="0"/>
    </xf>
    <xf numFmtId="187" fontId="16" fillId="9" borderId="9" xfId="2" applyNumberFormat="1" applyFont="1" applyFill="1" applyBorder="1" applyAlignment="1" applyProtection="1">
      <alignment horizontal="center" vertical="center"/>
      <protection locked="0"/>
    </xf>
    <xf numFmtId="187" fontId="1" fillId="0" borderId="26" xfId="2" applyNumberFormat="1" applyFont="1" applyFill="1" applyBorder="1" applyAlignment="1" applyProtection="1">
      <alignment horizontal="center" vertical="center"/>
      <protection locked="0"/>
    </xf>
    <xf numFmtId="0" fontId="39" fillId="0" borderId="11" xfId="0" applyFont="1" applyBorder="1" applyAlignment="1" applyProtection="1">
      <alignment horizontal="center" vertical="center"/>
      <protection locked="0"/>
    </xf>
    <xf numFmtId="187" fontId="16" fillId="7" borderId="11" xfId="2" applyNumberFormat="1" applyFont="1" applyFill="1" applyBorder="1" applyAlignment="1" applyProtection="1">
      <alignment horizontal="center" vertical="center"/>
      <protection locked="0"/>
    </xf>
    <xf numFmtId="0" fontId="16" fillId="8" borderId="11" xfId="2" applyFont="1" applyFill="1" applyBorder="1" applyAlignment="1" applyProtection="1">
      <alignment horizontal="right" vertical="center"/>
      <protection locked="0"/>
    </xf>
    <xf numFmtId="0" fontId="16" fillId="0" borderId="46" xfId="0" applyNumberFormat="1" applyFont="1" applyBorder="1" applyAlignment="1" applyProtection="1">
      <alignment horizontal="center" vertical="center"/>
      <protection locked="0"/>
    </xf>
    <xf numFmtId="0" fontId="16" fillId="0" borderId="32" xfId="0" applyNumberFormat="1" applyFont="1" applyBorder="1" applyAlignment="1" applyProtection="1">
      <alignment horizontal="center" vertical="center"/>
      <protection locked="0"/>
    </xf>
    <xf numFmtId="177" fontId="16" fillId="9" borderId="11" xfId="0" applyNumberFormat="1" applyFont="1" applyFill="1" applyBorder="1" applyAlignment="1" applyProtection="1">
      <alignment horizontal="center" vertical="center"/>
      <protection locked="0"/>
    </xf>
    <xf numFmtId="2" fontId="16" fillId="0" borderId="32" xfId="0" applyNumberFormat="1" applyFont="1" applyBorder="1" applyAlignment="1" applyProtection="1">
      <alignment horizontal="center" vertical="center"/>
      <protection locked="0"/>
    </xf>
    <xf numFmtId="187" fontId="16" fillId="9" borderId="11" xfId="2" applyNumberFormat="1" applyFont="1" applyFill="1" applyBorder="1" applyAlignment="1" applyProtection="1">
      <alignment horizontal="center" vertical="center"/>
      <protection locked="0"/>
    </xf>
    <xf numFmtId="187" fontId="1" fillId="0" borderId="37" xfId="2" applyNumberFormat="1" applyFont="1" applyFill="1" applyBorder="1" applyAlignment="1" applyProtection="1">
      <alignment horizontal="center" vertical="center"/>
      <protection locked="0"/>
    </xf>
    <xf numFmtId="0" fontId="29" fillId="0" borderId="0" xfId="2" applyFont="1" applyAlignment="1" applyProtection="1">
      <alignment horizontal="center" vertical="center"/>
      <protection locked="0"/>
    </xf>
    <xf numFmtId="0" fontId="1" fillId="0" borderId="0" xfId="2" applyFont="1" applyProtection="1">
      <alignment vertical="center"/>
      <protection locked="0"/>
    </xf>
    <xf numFmtId="0" fontId="29" fillId="0" borderId="16" xfId="2" applyFont="1" applyBorder="1" applyProtection="1">
      <alignment vertical="center"/>
      <protection locked="0"/>
    </xf>
    <xf numFmtId="0" fontId="29" fillId="0" borderId="0" xfId="2" applyFont="1" applyBorder="1" applyProtection="1">
      <alignment vertical="center"/>
      <protection locked="0"/>
    </xf>
    <xf numFmtId="0" fontId="29" fillId="0" borderId="0" xfId="2" applyFont="1" applyFill="1" applyBorder="1" applyProtection="1">
      <alignment vertical="center"/>
      <protection locked="0"/>
    </xf>
    <xf numFmtId="0" fontId="29" fillId="0" borderId="0" xfId="2" applyFont="1" applyFill="1" applyProtection="1">
      <alignment vertical="center"/>
      <protection locked="0"/>
    </xf>
    <xf numFmtId="176" fontId="29" fillId="0" borderId="0" xfId="2" applyNumberFormat="1" applyFont="1" applyBorder="1" applyProtection="1">
      <alignment vertical="center"/>
      <protection locked="0"/>
    </xf>
    <xf numFmtId="0" fontId="29" fillId="0" borderId="0" xfId="2" applyFont="1" applyFill="1" applyAlignment="1" applyProtection="1">
      <alignment horizontal="center" vertical="center"/>
      <protection locked="0"/>
    </xf>
    <xf numFmtId="0" fontId="1" fillId="0" borderId="0" xfId="2" applyFont="1" applyFill="1" applyProtection="1">
      <alignment vertical="center"/>
      <protection locked="0"/>
    </xf>
    <xf numFmtId="180" fontId="29" fillId="0" borderId="0" xfId="2" applyNumberFormat="1" applyFont="1" applyFill="1" applyBorder="1" applyProtection="1">
      <alignment vertical="center"/>
      <protection locked="0"/>
    </xf>
    <xf numFmtId="0" fontId="29" fillId="0" borderId="0" xfId="2" applyFont="1" applyFill="1" applyAlignment="1" applyProtection="1">
      <alignment horizontal="left" vertical="center"/>
      <protection locked="0"/>
    </xf>
    <xf numFmtId="180" fontId="29" fillId="0" borderId="0" xfId="2" applyNumberFormat="1" applyFont="1" applyBorder="1" applyProtection="1">
      <alignment vertical="center"/>
      <protection locked="0"/>
    </xf>
    <xf numFmtId="49" fontId="29" fillId="7" borderId="9" xfId="2" applyNumberFormat="1" applyFont="1" applyFill="1" applyBorder="1" applyProtection="1">
      <alignment vertical="center"/>
    </xf>
    <xf numFmtId="49" fontId="0" fillId="0" borderId="0" xfId="2" applyNumberFormat="1" applyFont="1" applyProtection="1">
      <alignment vertical="center"/>
    </xf>
    <xf numFmtId="49" fontId="29" fillId="0" borderId="0" xfId="2" applyNumberFormat="1" applyFont="1" applyProtection="1">
      <alignment vertical="center"/>
    </xf>
    <xf numFmtId="49" fontId="1" fillId="8" borderId="9" xfId="2" applyNumberFormat="1" applyFont="1" applyFill="1" applyBorder="1" applyProtection="1">
      <alignment vertical="center"/>
    </xf>
    <xf numFmtId="49" fontId="0" fillId="0" borderId="0" xfId="2" quotePrefix="1" applyNumberFormat="1" applyFont="1" applyProtection="1">
      <alignment vertical="center"/>
    </xf>
    <xf numFmtId="0" fontId="29" fillId="0" borderId="0" xfId="2" applyNumberFormat="1" applyFont="1" applyProtection="1">
      <alignment vertical="center"/>
    </xf>
    <xf numFmtId="0" fontId="29" fillId="0" borderId="0" xfId="2" applyNumberFormat="1" applyFont="1" applyAlignment="1" applyProtection="1">
      <alignment vertical="center" wrapText="1"/>
    </xf>
    <xf numFmtId="49" fontId="29" fillId="0" borderId="9" xfId="2" applyNumberFormat="1" applyFont="1" applyBorder="1" applyProtection="1">
      <alignment vertical="center"/>
    </xf>
    <xf numFmtId="0" fontId="29" fillId="0" borderId="0" xfId="2" applyFont="1" applyProtection="1">
      <alignment vertical="center"/>
    </xf>
    <xf numFmtId="180" fontId="29" fillId="0" borderId="0" xfId="2" applyNumberFormat="1" applyFont="1" applyProtection="1">
      <alignment vertical="center"/>
    </xf>
    <xf numFmtId="0" fontId="7" fillId="2" borderId="11" xfId="2" applyFont="1" applyFill="1" applyBorder="1" applyAlignment="1" applyProtection="1">
      <alignment horizontal="center" vertical="center" wrapText="1"/>
    </xf>
    <xf numFmtId="49" fontId="16" fillId="0" borderId="34" xfId="0" applyNumberFormat="1" applyFont="1" applyBorder="1" applyAlignment="1" applyProtection="1">
      <alignment horizontal="center" vertical="center"/>
    </xf>
    <xf numFmtId="177" fontId="16" fillId="0" borderId="34" xfId="0" applyNumberFormat="1" applyFont="1" applyBorder="1" applyAlignment="1" applyProtection="1">
      <alignment horizontal="center" vertical="center"/>
    </xf>
    <xf numFmtId="0" fontId="16" fillId="0" borderId="34" xfId="0" applyFont="1" applyFill="1" applyBorder="1" applyAlignment="1" applyProtection="1">
      <alignment horizontal="center" vertical="center"/>
    </xf>
    <xf numFmtId="0" fontId="39" fillId="0" borderId="9" xfId="0" applyFont="1" applyBorder="1" applyAlignment="1" applyProtection="1">
      <alignment horizontal="center" vertical="center"/>
    </xf>
    <xf numFmtId="176" fontId="16" fillId="0" borderId="30" xfId="2" applyNumberFormat="1" applyFont="1" applyBorder="1" applyAlignment="1" applyProtection="1">
      <alignment horizontal="center" vertical="center"/>
    </xf>
    <xf numFmtId="0" fontId="39" fillId="0" borderId="11" xfId="0" applyFont="1" applyBorder="1" applyAlignment="1" applyProtection="1">
      <alignment horizontal="center" vertical="center"/>
    </xf>
    <xf numFmtId="49" fontId="16" fillId="0" borderId="32" xfId="0" applyNumberFormat="1" applyFont="1" applyBorder="1" applyAlignment="1" applyProtection="1">
      <alignment horizontal="center" vertical="center"/>
    </xf>
    <xf numFmtId="177" fontId="16" fillId="0" borderId="32" xfId="0" applyNumberFormat="1" applyFont="1" applyBorder="1" applyAlignment="1" applyProtection="1">
      <alignment horizontal="center" vertical="center"/>
    </xf>
    <xf numFmtId="0" fontId="16" fillId="0" borderId="32" xfId="0" applyFont="1" applyFill="1" applyBorder="1" applyAlignment="1" applyProtection="1">
      <alignment horizontal="center" vertical="center"/>
    </xf>
    <xf numFmtId="176" fontId="16" fillId="0" borderId="11" xfId="2" applyNumberFormat="1" applyFont="1" applyBorder="1" applyAlignment="1" applyProtection="1">
      <alignment horizontal="center" vertical="center"/>
    </xf>
    <xf numFmtId="0" fontId="39" fillId="0" borderId="6" xfId="0" applyFont="1" applyBorder="1" applyAlignment="1" applyProtection="1">
      <alignment horizontal="center" vertical="center"/>
    </xf>
    <xf numFmtId="0" fontId="32" fillId="3" borderId="22" xfId="2" applyFont="1" applyFill="1" applyBorder="1" applyAlignment="1" applyProtection="1">
      <alignment horizontal="center" vertical="center"/>
    </xf>
    <xf numFmtId="0" fontId="7" fillId="3" borderId="20" xfId="2" applyFont="1" applyFill="1" applyBorder="1" applyAlignment="1" applyProtection="1">
      <alignment horizontal="center" vertical="center" wrapText="1"/>
    </xf>
    <xf numFmtId="0" fontId="32" fillId="3" borderId="20" xfId="2" applyFont="1" applyFill="1" applyBorder="1" applyAlignment="1" applyProtection="1">
      <alignment horizontal="center" vertical="center" wrapText="1"/>
    </xf>
    <xf numFmtId="0" fontId="7" fillId="3" borderId="23" xfId="2" applyFont="1" applyFill="1" applyBorder="1" applyAlignment="1" applyProtection="1">
      <alignment horizontal="center" vertical="center" wrapText="1"/>
    </xf>
    <xf numFmtId="180" fontId="16" fillId="0" borderId="2" xfId="2" applyNumberFormat="1" applyFont="1" applyFill="1" applyBorder="1" applyProtection="1">
      <alignment vertical="center"/>
    </xf>
    <xf numFmtId="0" fontId="16" fillId="4" borderId="2" xfId="2" applyFont="1" applyFill="1" applyBorder="1" applyProtection="1">
      <alignment vertical="center"/>
    </xf>
    <xf numFmtId="179" fontId="42" fillId="0" borderId="36" xfId="2" applyNumberFormat="1" applyFont="1" applyFill="1" applyBorder="1" applyProtection="1">
      <alignment vertical="center"/>
    </xf>
    <xf numFmtId="179" fontId="42" fillId="0" borderId="26" xfId="2" applyNumberFormat="1" applyFont="1" applyFill="1" applyBorder="1" applyProtection="1">
      <alignment vertical="center"/>
    </xf>
    <xf numFmtId="180" fontId="16" fillId="0" borderId="32" xfId="2" applyNumberFormat="1" applyFont="1" applyFill="1" applyBorder="1" applyProtection="1">
      <alignment vertical="center"/>
    </xf>
    <xf numFmtId="0" fontId="16" fillId="4" borderId="32" xfId="2" applyFont="1" applyFill="1" applyBorder="1" applyProtection="1">
      <alignment vertical="center"/>
    </xf>
    <xf numFmtId="179" fontId="42" fillId="0" borderId="37" xfId="2" applyNumberFormat="1" applyFont="1" applyFill="1" applyBorder="1" applyProtection="1">
      <alignment vertical="center"/>
    </xf>
    <xf numFmtId="0" fontId="29" fillId="0" borderId="0" xfId="2" applyFont="1" applyFill="1" applyBorder="1" applyProtection="1">
      <alignment vertical="center"/>
    </xf>
    <xf numFmtId="180" fontId="30" fillId="0" borderId="0" xfId="2" applyNumberFormat="1" applyFont="1" applyFill="1" applyBorder="1" applyProtection="1">
      <alignment vertical="center"/>
    </xf>
    <xf numFmtId="0" fontId="30" fillId="0" borderId="12" xfId="2" applyFont="1" applyBorder="1" applyAlignment="1" applyProtection="1">
      <alignment horizontal="center" vertical="center"/>
    </xf>
    <xf numFmtId="179" fontId="42" fillId="0" borderId="38" xfId="2" applyNumberFormat="1" applyFont="1" applyFill="1" applyBorder="1" applyProtection="1">
      <alignment vertical="center"/>
    </xf>
    <xf numFmtId="0" fontId="29" fillId="0" borderId="0" xfId="2" applyFont="1" applyAlignment="1" applyProtection="1">
      <alignment horizontal="center" vertical="center"/>
    </xf>
    <xf numFmtId="180" fontId="30" fillId="0" borderId="0" xfId="2" applyNumberFormat="1" applyFont="1" applyBorder="1" applyAlignment="1" applyProtection="1">
      <alignment horizontal="center" vertical="center"/>
    </xf>
    <xf numFmtId="180" fontId="30" fillId="0" borderId="0" xfId="2" applyNumberFormat="1" applyFont="1" applyBorder="1" applyProtection="1">
      <alignment vertical="center"/>
    </xf>
    <xf numFmtId="0" fontId="29" fillId="0" borderId="0" xfId="2" applyFont="1" applyBorder="1" applyProtection="1">
      <alignment vertical="center"/>
    </xf>
    <xf numFmtId="0" fontId="1" fillId="0" borderId="0" xfId="2" applyFont="1" applyBorder="1" applyProtection="1">
      <alignment vertical="center"/>
    </xf>
    <xf numFmtId="0" fontId="29" fillId="0" borderId="0" xfId="2" applyFont="1" applyFill="1" applyProtection="1">
      <alignment vertical="center"/>
    </xf>
    <xf numFmtId="0" fontId="29" fillId="0" borderId="0" xfId="2" applyFont="1" applyFill="1" applyAlignment="1" applyProtection="1">
      <alignment horizontal="center" vertical="center"/>
    </xf>
    <xf numFmtId="0" fontId="29" fillId="0" borderId="0" xfId="2" applyFont="1" applyFill="1" applyAlignment="1" applyProtection="1">
      <alignment horizontal="left" vertical="center"/>
    </xf>
    <xf numFmtId="0" fontId="0" fillId="0" borderId="0" xfId="2" applyFont="1" applyFill="1" applyProtection="1">
      <alignment vertical="center"/>
    </xf>
    <xf numFmtId="0" fontId="14" fillId="0" borderId="0" xfId="2" applyFont="1" applyFill="1" applyProtection="1">
      <alignment vertical="center"/>
    </xf>
    <xf numFmtId="0" fontId="28" fillId="0" borderId="0" xfId="2" applyFont="1" applyFill="1" applyProtection="1">
      <alignment vertical="center"/>
    </xf>
    <xf numFmtId="187" fontId="16" fillId="0" borderId="30" xfId="2" applyNumberFormat="1" applyFont="1" applyBorder="1" applyAlignment="1" applyProtection="1">
      <alignment horizontal="center" vertical="center"/>
    </xf>
    <xf numFmtId="187" fontId="16" fillId="0" borderId="74" xfId="2" applyNumberFormat="1" applyFont="1" applyBorder="1" applyAlignment="1" applyProtection="1">
      <alignment horizontal="center" vertical="center"/>
    </xf>
    <xf numFmtId="187" fontId="16" fillId="0" borderId="6" xfId="2" applyNumberFormat="1" applyFont="1" applyBorder="1" applyAlignment="1" applyProtection="1">
      <alignment horizontal="center" vertical="center"/>
    </xf>
    <xf numFmtId="187" fontId="16" fillId="0" borderId="9" xfId="2" applyNumberFormat="1" applyFont="1" applyBorder="1" applyAlignment="1" applyProtection="1">
      <alignment horizontal="center" vertical="center"/>
    </xf>
    <xf numFmtId="187" fontId="16" fillId="0" borderId="11" xfId="2" applyNumberFormat="1" applyFont="1" applyBorder="1" applyAlignment="1" applyProtection="1">
      <alignment horizontal="center" vertical="center"/>
    </xf>
    <xf numFmtId="187" fontId="16" fillId="0" borderId="58" xfId="2" applyNumberFormat="1" applyFont="1" applyBorder="1" applyAlignment="1" applyProtection="1">
      <alignment horizontal="center" vertical="center"/>
    </xf>
    <xf numFmtId="180" fontId="16" fillId="0" borderId="8" xfId="2" applyNumberFormat="1" applyFont="1" applyBorder="1" applyAlignment="1" applyProtection="1">
      <alignment horizontal="right" vertical="center"/>
    </xf>
    <xf numFmtId="180" fontId="16" fillId="0" borderId="10" xfId="2" applyNumberFormat="1" applyFont="1" applyBorder="1" applyAlignment="1" applyProtection="1">
      <alignment horizontal="right" vertical="center"/>
    </xf>
    <xf numFmtId="180" fontId="16" fillId="0" borderId="52" xfId="2" applyNumberFormat="1" applyFont="1" applyBorder="1" applyAlignment="1" applyProtection="1">
      <alignment horizontal="right" vertical="center"/>
    </xf>
    <xf numFmtId="180" fontId="16" fillId="0" borderId="50" xfId="2" applyNumberFormat="1" applyFont="1" applyBorder="1" applyAlignment="1" applyProtection="1">
      <alignment horizontal="right" vertical="center"/>
    </xf>
    <xf numFmtId="180" fontId="16" fillId="0" borderId="12" xfId="2" applyNumberFormat="1" applyFont="1" applyBorder="1" applyAlignment="1" applyProtection="1">
      <alignment horizontal="right" vertical="center"/>
    </xf>
    <xf numFmtId="0" fontId="19" fillId="0" borderId="0" xfId="0" applyFont="1" applyProtection="1">
      <alignment vertical="center"/>
      <protection locked="0"/>
    </xf>
    <xf numFmtId="0" fontId="19" fillId="0" borderId="0" xfId="0" applyFont="1" applyBorder="1" applyProtection="1">
      <alignment vertical="center"/>
      <protection locked="0"/>
    </xf>
    <xf numFmtId="0" fontId="18" fillId="0" borderId="0" xfId="0" applyFont="1" applyFill="1" applyBorder="1" applyAlignment="1" applyProtection="1">
      <alignment horizontal="left" vertical="center"/>
    </xf>
    <xf numFmtId="0" fontId="18" fillId="7" borderId="67" xfId="0" applyFont="1" applyFill="1" applyBorder="1" applyAlignment="1" applyProtection="1">
      <alignment horizontal="left" vertical="center"/>
    </xf>
    <xf numFmtId="0" fontId="18" fillId="7" borderId="68" xfId="0" applyFont="1" applyFill="1" applyBorder="1" applyAlignment="1" applyProtection="1">
      <alignment horizontal="left" vertical="center"/>
    </xf>
    <xf numFmtId="0" fontId="18" fillId="7" borderId="54" xfId="0" applyFont="1" applyFill="1" applyBorder="1" applyAlignment="1" applyProtection="1">
      <alignment horizontal="left" vertical="center"/>
    </xf>
    <xf numFmtId="0" fontId="46" fillId="0" borderId="0" xfId="0" quotePrefix="1" applyFont="1" applyBorder="1" applyAlignment="1" applyProtection="1">
      <alignment vertical="center"/>
    </xf>
    <xf numFmtId="0" fontId="18" fillId="8" borderId="67" xfId="0" applyFont="1" applyFill="1" applyBorder="1" applyAlignment="1" applyProtection="1">
      <alignment horizontal="left" vertical="center"/>
    </xf>
    <xf numFmtId="0" fontId="18" fillId="8" borderId="68" xfId="0" applyFont="1" applyFill="1" applyBorder="1" applyAlignment="1" applyProtection="1">
      <alignment horizontal="left" vertical="center"/>
    </xf>
    <xf numFmtId="0" fontId="18" fillId="8" borderId="54" xfId="0" applyFont="1" applyFill="1" applyBorder="1" applyAlignment="1" applyProtection="1">
      <alignment horizontal="left" vertical="center"/>
    </xf>
    <xf numFmtId="0" fontId="18" fillId="0" borderId="67" xfId="0" applyFont="1" applyFill="1" applyBorder="1" applyAlignment="1" applyProtection="1">
      <alignment horizontal="left" vertical="center"/>
    </xf>
    <xf numFmtId="0" fontId="18" fillId="0" borderId="68" xfId="0" applyFont="1" applyFill="1" applyBorder="1" applyAlignment="1" applyProtection="1">
      <alignment horizontal="left" vertical="center"/>
    </xf>
    <xf numFmtId="0" fontId="18" fillId="0" borderId="54" xfId="0" applyFont="1" applyFill="1" applyBorder="1" applyAlignment="1" applyProtection="1">
      <alignment horizontal="left" vertical="center"/>
    </xf>
    <xf numFmtId="0" fontId="18" fillId="0" borderId="0" xfId="0" applyFont="1" applyBorder="1" applyAlignment="1" applyProtection="1">
      <alignment vertical="center"/>
    </xf>
    <xf numFmtId="0" fontId="18" fillId="7" borderId="9" xfId="0" applyFont="1" applyFill="1" applyBorder="1" applyAlignment="1" applyProtection="1">
      <alignment vertical="center"/>
    </xf>
    <xf numFmtId="0" fontId="47" fillId="0" borderId="0" xfId="0" quotePrefix="1" applyFont="1" applyBorder="1" applyAlignment="1" applyProtection="1">
      <alignment vertical="center"/>
    </xf>
    <xf numFmtId="0" fontId="18" fillId="0" borderId="9" xfId="0" applyFont="1" applyBorder="1" applyAlignment="1" applyProtection="1">
      <alignment vertical="center"/>
    </xf>
    <xf numFmtId="0" fontId="34" fillId="0" borderId="0" xfId="0" applyFont="1" applyProtection="1">
      <alignment vertical="center"/>
    </xf>
    <xf numFmtId="0" fontId="19" fillId="0" borderId="0" xfId="0" applyFont="1" applyProtection="1">
      <alignment vertical="center"/>
    </xf>
    <xf numFmtId="0" fontId="22" fillId="0" borderId="0" xfId="0" applyFont="1" applyProtection="1">
      <alignment vertical="center"/>
    </xf>
    <xf numFmtId="0" fontId="18" fillId="0" borderId="0" xfId="0" applyFont="1" applyBorder="1" applyAlignment="1" applyProtection="1">
      <alignment horizontal="left" vertical="center"/>
    </xf>
    <xf numFmtId="14" fontId="34" fillId="0" borderId="0" xfId="0" applyNumberFormat="1" applyFont="1" applyProtection="1">
      <alignment vertical="center"/>
    </xf>
    <xf numFmtId="0" fontId="23" fillId="0" borderId="0" xfId="0" applyFont="1" applyBorder="1" applyAlignment="1" applyProtection="1">
      <alignment horizontal="right" vertical="center"/>
    </xf>
    <xf numFmtId="0" fontId="23" fillId="0" borderId="0" xfId="0" applyFont="1" applyBorder="1" applyAlignment="1" applyProtection="1">
      <alignment horizontal="left" vertical="center"/>
    </xf>
    <xf numFmtId="182" fontId="19" fillId="0" borderId="0" xfId="0" applyNumberFormat="1" applyFont="1" applyBorder="1" applyAlignment="1" applyProtection="1">
      <alignment horizontal="right" vertical="center"/>
    </xf>
    <xf numFmtId="183" fontId="19" fillId="0" borderId="0" xfId="0" applyNumberFormat="1" applyFont="1" applyBorder="1" applyAlignment="1" applyProtection="1">
      <alignment horizontal="left" vertical="center"/>
    </xf>
    <xf numFmtId="0" fontId="24" fillId="0" borderId="0" xfId="0" applyFont="1" applyBorder="1" applyAlignment="1" applyProtection="1">
      <alignment horizontal="left" vertical="center"/>
    </xf>
    <xf numFmtId="0" fontId="33" fillId="5" borderId="0" xfId="0" applyFont="1" applyFill="1" applyBorder="1" applyAlignment="1" applyProtection="1">
      <alignment horizontal="center" vertical="center"/>
    </xf>
    <xf numFmtId="0" fontId="33" fillId="0" borderId="0" xfId="0" applyFont="1" applyBorder="1" applyAlignment="1" applyProtection="1">
      <alignment vertical="center"/>
    </xf>
    <xf numFmtId="0" fontId="33" fillId="4" borderId="0" xfId="0" applyFont="1" applyFill="1" applyBorder="1" applyAlignment="1" applyProtection="1">
      <alignment horizontal="center" vertical="center"/>
    </xf>
    <xf numFmtId="0" fontId="33" fillId="0" borderId="0" xfId="0" applyFont="1" applyBorder="1" applyAlignment="1" applyProtection="1">
      <alignment horizontal="left" vertical="center"/>
    </xf>
    <xf numFmtId="0" fontId="37" fillId="0" borderId="0" xfId="0" applyFont="1" applyBorder="1" applyAlignment="1" applyProtection="1">
      <alignment horizontal="left" vertical="center"/>
    </xf>
    <xf numFmtId="0" fontId="19" fillId="3" borderId="9" xfId="0" applyFont="1" applyFill="1" applyBorder="1" applyAlignment="1" applyProtection="1">
      <alignment horizontal="center" vertical="center"/>
    </xf>
    <xf numFmtId="0" fontId="19" fillId="3" borderId="31" xfId="0" applyFont="1" applyFill="1" applyBorder="1" applyAlignment="1" applyProtection="1">
      <alignment horizontal="centerContinuous" vertical="center"/>
    </xf>
    <xf numFmtId="0" fontId="19" fillId="3" borderId="29" xfId="0" applyFont="1" applyFill="1" applyBorder="1" applyAlignment="1" applyProtection="1">
      <alignment horizontal="centerContinuous" vertical="center"/>
    </xf>
    <xf numFmtId="0" fontId="19" fillId="3" borderId="30" xfId="0" applyFont="1" applyFill="1" applyBorder="1" applyAlignment="1" applyProtection="1">
      <alignment horizontal="centerContinuous" vertical="center"/>
    </xf>
    <xf numFmtId="0" fontId="20" fillId="0" borderId="9" xfId="0" applyFont="1" applyBorder="1" applyAlignment="1" applyProtection="1">
      <alignment horizontal="center" vertical="center"/>
    </xf>
    <xf numFmtId="0" fontId="19" fillId="0" borderId="31" xfId="0" applyFont="1" applyBorder="1" applyProtection="1">
      <alignment vertical="center"/>
    </xf>
    <xf numFmtId="0" fontId="19" fillId="0" borderId="29" xfId="0" applyFont="1" applyBorder="1" applyProtection="1">
      <alignment vertical="center"/>
    </xf>
    <xf numFmtId="0" fontId="19" fillId="0" borderId="30" xfId="0" applyFont="1" applyBorder="1" applyProtection="1">
      <alignment vertical="center"/>
    </xf>
    <xf numFmtId="0" fontId="19" fillId="0" borderId="9" xfId="0" applyFont="1" applyBorder="1" applyAlignment="1" applyProtection="1">
      <alignment horizontal="center" vertical="center"/>
    </xf>
    <xf numFmtId="0" fontId="3" fillId="3" borderId="33" xfId="0" applyFont="1" applyFill="1" applyBorder="1" applyAlignment="1" applyProtection="1">
      <alignment vertical="top" wrapText="1"/>
    </xf>
    <xf numFmtId="0" fontId="20" fillId="3" borderId="34" xfId="0" applyFont="1" applyFill="1" applyBorder="1" applyAlignment="1" applyProtection="1">
      <alignment horizontal="center" vertical="center"/>
    </xf>
    <xf numFmtId="0" fontId="19" fillId="3" borderId="2" xfId="0" applyFont="1" applyFill="1" applyBorder="1" applyAlignment="1" applyProtection="1">
      <alignment horizontal="center" vertical="center"/>
    </xf>
    <xf numFmtId="0" fontId="3" fillId="0" borderId="9" xfId="0" applyFont="1" applyBorder="1" applyAlignment="1" applyProtection="1">
      <alignment horizontal="center" vertical="center"/>
    </xf>
    <xf numFmtId="0" fontId="19" fillId="0" borderId="9" xfId="0" applyFont="1" applyFill="1" applyBorder="1" applyProtection="1">
      <alignment vertical="center"/>
    </xf>
    <xf numFmtId="0" fontId="19" fillId="0" borderId="9" xfId="0" applyNumberFormat="1" applyFont="1" applyFill="1" applyBorder="1" applyProtection="1">
      <alignment vertical="center"/>
    </xf>
    <xf numFmtId="0" fontId="19" fillId="0" borderId="35" xfId="0" applyFont="1" applyBorder="1" applyAlignment="1" applyProtection="1">
      <alignment horizontal="center" vertical="center"/>
    </xf>
    <xf numFmtId="0" fontId="19" fillId="0" borderId="35" xfId="0" applyFont="1" applyFill="1" applyBorder="1" applyProtection="1">
      <alignment vertical="center"/>
    </xf>
    <xf numFmtId="0" fontId="19" fillId="0" borderId="35" xfId="0" applyNumberFormat="1" applyFont="1" applyFill="1" applyBorder="1" applyProtection="1">
      <alignment vertical="center"/>
    </xf>
    <xf numFmtId="0" fontId="23" fillId="0" borderId="0" xfId="0" applyFont="1" applyAlignment="1" applyProtection="1">
      <alignment horizontal="right" vertical="top"/>
    </xf>
    <xf numFmtId="0" fontId="20" fillId="0" borderId="0" xfId="0" applyFont="1" applyBorder="1" applyAlignment="1" applyProtection="1">
      <alignment horizontal="center" vertical="center"/>
    </xf>
    <xf numFmtId="0" fontId="19" fillId="0" borderId="0" xfId="0" applyFont="1" applyBorder="1" applyProtection="1">
      <alignment vertical="center"/>
    </xf>
    <xf numFmtId="0" fontId="19" fillId="0" borderId="0" xfId="0" applyFont="1" applyBorder="1" applyAlignment="1" applyProtection="1">
      <alignment horizontal="center" vertical="center"/>
    </xf>
    <xf numFmtId="0" fontId="19" fillId="3" borderId="33" xfId="0" applyFont="1" applyFill="1" applyBorder="1" applyAlignment="1" applyProtection="1">
      <alignment vertical="top" wrapText="1"/>
    </xf>
    <xf numFmtId="0" fontId="19" fillId="3" borderId="34" xfId="0" applyFont="1" applyFill="1" applyBorder="1" applyAlignment="1" applyProtection="1">
      <alignment vertical="center" wrapText="1"/>
    </xf>
    <xf numFmtId="0" fontId="3" fillId="3" borderId="2" xfId="0" applyFont="1" applyFill="1" applyBorder="1" applyAlignment="1" applyProtection="1">
      <alignment horizontal="center" vertical="center"/>
    </xf>
    <xf numFmtId="0" fontId="23" fillId="0" borderId="0" xfId="0" applyFont="1" applyAlignment="1" applyProtection="1">
      <alignment horizontal="right" vertical="center"/>
    </xf>
    <xf numFmtId="0" fontId="23" fillId="0" borderId="0" xfId="0" applyFont="1" applyProtection="1">
      <alignment vertical="center"/>
    </xf>
    <xf numFmtId="0" fontId="19" fillId="0" borderId="28" xfId="0" applyFont="1" applyBorder="1" applyAlignment="1" applyProtection="1">
      <alignment vertical="center" wrapText="1"/>
    </xf>
    <xf numFmtId="0" fontId="19" fillId="0" borderId="0" xfId="0" applyFont="1" applyBorder="1" applyAlignment="1" applyProtection="1">
      <alignment vertical="center" wrapText="1"/>
    </xf>
    <xf numFmtId="0" fontId="19" fillId="0" borderId="28" xfId="0" applyFont="1" applyBorder="1" applyAlignment="1" applyProtection="1">
      <alignment horizontal="center" vertical="center"/>
    </xf>
    <xf numFmtId="0" fontId="19" fillId="4" borderId="9" xfId="0" applyNumberFormat="1" applyFont="1" applyFill="1" applyBorder="1" applyProtection="1">
      <alignment vertical="center"/>
    </xf>
    <xf numFmtId="0" fontId="19" fillId="0" borderId="28" xfId="0" applyFont="1" applyBorder="1" applyProtection="1">
      <alignment vertical="center"/>
    </xf>
    <xf numFmtId="0" fontId="19" fillId="4" borderId="35" xfId="0" applyNumberFormat="1" applyFont="1" applyFill="1" applyBorder="1" applyProtection="1">
      <alignment vertical="center"/>
    </xf>
    <xf numFmtId="0" fontId="3" fillId="0" borderId="31" xfId="0" applyFont="1" applyBorder="1" applyProtection="1">
      <alignment vertical="center"/>
    </xf>
    <xf numFmtId="0" fontId="19" fillId="0" borderId="9" xfId="0" applyFont="1" applyBorder="1" applyProtection="1">
      <alignment vertical="center"/>
    </xf>
    <xf numFmtId="178" fontId="22" fillId="0" borderId="31" xfId="0" applyNumberFormat="1" applyFont="1" applyBorder="1" applyAlignment="1">
      <alignment horizontal="right" vertical="center"/>
    </xf>
    <xf numFmtId="178" fontId="22" fillId="0" borderId="29" xfId="0" applyNumberFormat="1" applyFont="1" applyBorder="1" applyAlignment="1">
      <alignment horizontal="right" vertical="center"/>
    </xf>
    <xf numFmtId="178" fontId="22" fillId="0" borderId="30" xfId="0" applyNumberFormat="1" applyFont="1" applyBorder="1" applyAlignment="1">
      <alignment horizontal="right" vertical="center"/>
    </xf>
    <xf numFmtId="0" fontId="19" fillId="0" borderId="0" xfId="0" applyFont="1" applyBorder="1" applyAlignment="1">
      <alignment horizontal="left" vertical="top" wrapText="1"/>
    </xf>
    <xf numFmtId="0" fontId="19" fillId="7" borderId="9" xfId="0" applyFont="1" applyFill="1" applyBorder="1" applyAlignment="1" applyProtection="1">
      <alignment horizontal="center" vertical="center"/>
      <protection locked="0"/>
    </xf>
    <xf numFmtId="0" fontId="25" fillId="0" borderId="0" xfId="0" applyFont="1" applyFill="1" applyBorder="1" applyAlignment="1">
      <alignment horizontal="left" vertical="center"/>
    </xf>
    <xf numFmtId="0" fontId="19" fillId="0" borderId="28" xfId="0" applyFont="1" applyBorder="1" applyAlignment="1">
      <alignment horizontal="left" vertical="center" wrapText="1"/>
    </xf>
    <xf numFmtId="0" fontId="19" fillId="0" borderId="0" xfId="0" applyFont="1" applyBorder="1" applyAlignment="1">
      <alignment horizontal="left" vertical="center" wrapText="1"/>
    </xf>
    <xf numFmtId="0" fontId="19" fillId="0" borderId="0" xfId="0" applyFont="1" applyFill="1" applyBorder="1" applyAlignment="1">
      <alignment horizontal="left" vertical="top" wrapText="1"/>
    </xf>
    <xf numFmtId="0" fontId="19" fillId="0" borderId="0" xfId="0" applyFont="1" applyFill="1" applyBorder="1" applyAlignment="1">
      <alignment horizontal="left" vertical="top"/>
    </xf>
    <xf numFmtId="0" fontId="19" fillId="0" borderId="9" xfId="0" applyFont="1" applyFill="1" applyBorder="1" applyAlignment="1">
      <alignment horizontal="center" vertical="center"/>
    </xf>
    <xf numFmtId="176" fontId="19" fillId="0" borderId="31" xfId="0" applyNumberFormat="1" applyFont="1" applyBorder="1" applyAlignment="1">
      <alignment horizontal="left" vertical="center" wrapText="1"/>
    </xf>
    <xf numFmtId="176" fontId="19" fillId="0" borderId="29" xfId="0" applyNumberFormat="1" applyFont="1" applyBorder="1" applyAlignment="1">
      <alignment horizontal="left" vertical="center" wrapText="1"/>
    </xf>
    <xf numFmtId="178" fontId="22" fillId="7" borderId="31" xfId="0" applyNumberFormat="1" applyFont="1" applyFill="1" applyBorder="1" applyAlignment="1" applyProtection="1">
      <alignment vertical="center"/>
      <protection locked="0"/>
    </xf>
    <xf numFmtId="178" fontId="22" fillId="7" borderId="29" xfId="0" applyNumberFormat="1" applyFont="1" applyFill="1" applyBorder="1" applyAlignment="1" applyProtection="1">
      <alignment vertical="center"/>
      <protection locked="0"/>
    </xf>
    <xf numFmtId="178" fontId="22" fillId="7" borderId="30" xfId="0" applyNumberFormat="1" applyFont="1" applyFill="1" applyBorder="1" applyAlignment="1" applyProtection="1">
      <alignment vertical="center"/>
      <protection locked="0"/>
    </xf>
    <xf numFmtId="0" fontId="22" fillId="0" borderId="0" xfId="0" applyFont="1" applyBorder="1" applyAlignment="1">
      <alignment horizontal="left" vertical="center"/>
    </xf>
    <xf numFmtId="0" fontId="19" fillId="0" borderId="31" xfId="0" applyFont="1" applyBorder="1" applyAlignment="1">
      <alignment horizontal="left" vertical="center" wrapText="1"/>
    </xf>
    <xf numFmtId="0" fontId="19" fillId="0" borderId="29" xfId="0" applyFont="1" applyBorder="1" applyAlignment="1">
      <alignment horizontal="left" vertical="center" wrapText="1"/>
    </xf>
    <xf numFmtId="0" fontId="19" fillId="0" borderId="30" xfId="0" applyFont="1" applyBorder="1" applyAlignment="1">
      <alignment horizontal="left" vertical="center" wrapText="1"/>
    </xf>
    <xf numFmtId="0" fontId="46" fillId="7" borderId="9" xfId="0" applyFont="1" applyFill="1" applyBorder="1" applyAlignment="1" applyProtection="1">
      <alignment horizontal="center" vertical="center"/>
      <protection locked="0"/>
    </xf>
    <xf numFmtId="176" fontId="3" fillId="0" borderId="31" xfId="0" applyNumberFormat="1" applyFont="1" applyBorder="1" applyAlignment="1">
      <alignment horizontal="left" vertical="center" wrapText="1"/>
    </xf>
    <xf numFmtId="178" fontId="22" fillId="0" borderId="31" xfId="0" applyNumberFormat="1" applyFont="1" applyBorder="1" applyAlignment="1">
      <alignment vertical="center"/>
    </xf>
    <xf numFmtId="178" fontId="22" fillId="0" borderId="29" xfId="0" applyNumberFormat="1" applyFont="1" applyBorder="1" applyAlignment="1">
      <alignment vertical="center"/>
    </xf>
    <xf numFmtId="178" fontId="22" fillId="0" borderId="30" xfId="0" applyNumberFormat="1" applyFont="1" applyBorder="1" applyAlignment="1">
      <alignment vertical="center"/>
    </xf>
    <xf numFmtId="0" fontId="19" fillId="0" borderId="0" xfId="0" applyFont="1" applyAlignment="1">
      <alignment horizontal="left" vertical="top" wrapText="1"/>
    </xf>
    <xf numFmtId="0" fontId="19" fillId="3" borderId="33" xfId="0" applyFont="1" applyFill="1" applyBorder="1" applyAlignment="1">
      <alignment horizontal="center" vertical="center"/>
    </xf>
    <xf numFmtId="0" fontId="19" fillId="3" borderId="34" xfId="0" applyFont="1" applyFill="1" applyBorder="1" applyAlignment="1">
      <alignment horizontal="center" vertical="center"/>
    </xf>
    <xf numFmtId="0" fontId="19" fillId="3" borderId="2" xfId="0" applyFont="1" applyFill="1" applyBorder="1" applyAlignment="1">
      <alignment horizontal="center" vertical="center"/>
    </xf>
    <xf numFmtId="0" fontId="23" fillId="0" borderId="0" xfId="0" applyFont="1" applyAlignment="1">
      <alignment horizontal="left" vertical="top" wrapText="1"/>
    </xf>
    <xf numFmtId="0" fontId="46" fillId="0" borderId="71" xfId="0" applyFont="1" applyBorder="1" applyAlignment="1">
      <alignment horizontal="center"/>
    </xf>
    <xf numFmtId="0" fontId="19" fillId="0" borderId="71" xfId="0" applyFont="1" applyBorder="1" applyAlignment="1">
      <alignment horizontal="center"/>
    </xf>
    <xf numFmtId="185" fontId="38" fillId="7" borderId="9" xfId="0" applyNumberFormat="1" applyFont="1" applyFill="1" applyBorder="1" applyAlignment="1" applyProtection="1">
      <alignment horizontal="right" vertical="center"/>
      <protection locked="0"/>
    </xf>
    <xf numFmtId="186" fontId="38" fillId="7" borderId="9" xfId="0" applyNumberFormat="1" applyFont="1" applyFill="1" applyBorder="1" applyAlignment="1" applyProtection="1">
      <alignment horizontal="left" vertical="center"/>
      <protection locked="0"/>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23" fillId="0" borderId="0" xfId="0" applyFont="1" applyAlignment="1" applyProtection="1">
      <alignment horizontal="left" vertical="top" wrapText="1"/>
    </xf>
    <xf numFmtId="0" fontId="46" fillId="0" borderId="71" xfId="0" applyFont="1" applyBorder="1" applyAlignment="1" applyProtection="1">
      <alignment horizontal="center"/>
    </xf>
    <xf numFmtId="0" fontId="19" fillId="0" borderId="71" xfId="0" applyFont="1" applyBorder="1" applyAlignment="1" applyProtection="1">
      <alignment horizontal="center"/>
    </xf>
    <xf numFmtId="0" fontId="3" fillId="0" borderId="31" xfId="0" applyFont="1" applyBorder="1" applyAlignment="1" applyProtection="1">
      <alignment horizontal="center" vertical="center"/>
    </xf>
    <xf numFmtId="0" fontId="3" fillId="0" borderId="30" xfId="0" applyFont="1" applyBorder="1" applyAlignment="1" applyProtection="1">
      <alignment horizontal="center" vertical="center"/>
    </xf>
    <xf numFmtId="0" fontId="19" fillId="3" borderId="33" xfId="0" applyFont="1" applyFill="1" applyBorder="1" applyAlignment="1" applyProtection="1">
      <alignment horizontal="center" vertical="center"/>
    </xf>
    <xf numFmtId="0" fontId="19" fillId="3" borderId="34" xfId="0" applyFont="1" applyFill="1" applyBorder="1" applyAlignment="1" applyProtection="1">
      <alignment horizontal="center" vertical="center"/>
    </xf>
    <xf numFmtId="0" fontId="19" fillId="3" borderId="2" xfId="0" applyFont="1" applyFill="1" applyBorder="1" applyAlignment="1" applyProtection="1">
      <alignment horizontal="center" vertical="center"/>
    </xf>
    <xf numFmtId="0" fontId="19" fillId="0" borderId="0" xfId="0" applyFont="1" applyAlignment="1" applyProtection="1">
      <alignment horizontal="left" vertical="top" wrapText="1"/>
    </xf>
    <xf numFmtId="0" fontId="3" fillId="0" borderId="31" xfId="0" applyFont="1" applyBorder="1" applyAlignment="1" applyProtection="1">
      <alignment horizontal="left" vertical="top" wrapText="1"/>
    </xf>
    <xf numFmtId="0" fontId="3" fillId="0" borderId="29" xfId="0" applyFont="1" applyBorder="1" applyAlignment="1" applyProtection="1">
      <alignment horizontal="left" vertical="top" wrapText="1"/>
    </xf>
    <xf numFmtId="0" fontId="3" fillId="0" borderId="30" xfId="0" applyFont="1" applyBorder="1" applyAlignment="1" applyProtection="1">
      <alignment horizontal="left" vertical="top" wrapText="1"/>
    </xf>
    <xf numFmtId="0" fontId="19" fillId="8" borderId="9" xfId="0" applyFont="1" applyFill="1" applyBorder="1" applyAlignment="1" applyProtection="1">
      <alignment horizontal="center" vertical="center"/>
      <protection locked="0"/>
    </xf>
    <xf numFmtId="0" fontId="19" fillId="8" borderId="26" xfId="0" applyFont="1" applyFill="1" applyBorder="1" applyAlignment="1" applyProtection="1">
      <alignment horizontal="center" vertical="center"/>
      <protection locked="0"/>
    </xf>
    <xf numFmtId="0" fontId="19" fillId="0" borderId="69" xfId="0" applyFont="1" applyBorder="1" applyAlignment="1" applyProtection="1">
      <alignment horizontal="center" vertical="center" wrapText="1"/>
    </xf>
    <xf numFmtId="0" fontId="19" fillId="0" borderId="2" xfId="0" applyFont="1" applyBorder="1" applyAlignment="1" applyProtection="1">
      <alignment horizontal="center" vertical="center"/>
    </xf>
    <xf numFmtId="0" fontId="19" fillId="0" borderId="9" xfId="0" applyFont="1" applyBorder="1" applyAlignment="1" applyProtection="1">
      <alignment horizontal="left" vertical="center" wrapText="1"/>
    </xf>
    <xf numFmtId="0" fontId="19" fillId="7" borderId="9" xfId="0" applyFont="1" applyFill="1" applyBorder="1" applyAlignment="1" applyProtection="1">
      <alignment horizontal="left" vertical="center" wrapText="1"/>
      <protection locked="0"/>
    </xf>
    <xf numFmtId="0" fontId="19" fillId="0" borderId="31" xfId="0" applyFont="1" applyFill="1" applyBorder="1" applyAlignment="1" applyProtection="1">
      <alignment horizontal="center" vertical="center"/>
    </xf>
    <xf numFmtId="0" fontId="19" fillId="0" borderId="29" xfId="0" applyFont="1" applyFill="1" applyBorder="1" applyAlignment="1" applyProtection="1">
      <alignment horizontal="center" vertical="center"/>
    </xf>
    <xf numFmtId="0" fontId="19" fillId="0" borderId="30" xfId="0" applyFont="1" applyFill="1" applyBorder="1" applyAlignment="1" applyProtection="1">
      <alignment horizontal="center" vertical="center"/>
    </xf>
    <xf numFmtId="0" fontId="19" fillId="7" borderId="31" xfId="0" applyFont="1" applyFill="1" applyBorder="1" applyAlignment="1" applyProtection="1">
      <alignment horizontal="center" vertical="center"/>
      <protection locked="0"/>
    </xf>
    <xf numFmtId="0" fontId="19" fillId="7" borderId="29" xfId="0" applyFont="1" applyFill="1" applyBorder="1" applyAlignment="1" applyProtection="1">
      <alignment horizontal="center" vertical="center"/>
      <protection locked="0"/>
    </xf>
    <xf numFmtId="0" fontId="19" fillId="7" borderId="30" xfId="0" applyFont="1" applyFill="1" applyBorder="1" applyAlignment="1" applyProtection="1">
      <alignment horizontal="center" vertical="center"/>
      <protection locked="0"/>
    </xf>
    <xf numFmtId="0" fontId="19" fillId="0" borderId="31" xfId="0" applyFont="1" applyFill="1" applyBorder="1" applyAlignment="1" applyProtection="1">
      <alignment horizontal="left" vertical="center" wrapText="1"/>
    </xf>
    <xf numFmtId="0" fontId="19" fillId="0" borderId="29" xfId="0" applyFont="1" applyFill="1" applyBorder="1" applyAlignment="1" applyProtection="1">
      <alignment horizontal="left" vertical="center" wrapText="1"/>
    </xf>
    <xf numFmtId="0" fontId="19" fillId="0" borderId="30" xfId="0" applyFont="1" applyFill="1" applyBorder="1" applyAlignment="1" applyProtection="1">
      <alignment horizontal="left" vertical="center" wrapText="1"/>
    </xf>
    <xf numFmtId="0" fontId="26" fillId="2" borderId="14" xfId="0" applyFont="1" applyFill="1" applyBorder="1" applyAlignment="1" applyProtection="1">
      <alignment horizontal="center" vertical="center"/>
    </xf>
    <xf numFmtId="0" fontId="26" fillId="2" borderId="66" xfId="0" applyFont="1" applyFill="1" applyBorder="1" applyAlignment="1" applyProtection="1">
      <alignment horizontal="center" vertical="center"/>
    </xf>
    <xf numFmtId="0" fontId="26" fillId="2" borderId="15" xfId="0" applyFont="1" applyFill="1" applyBorder="1" applyAlignment="1" applyProtection="1">
      <alignment horizontal="center" vertical="center"/>
    </xf>
    <xf numFmtId="0" fontId="26" fillId="2" borderId="68" xfId="0" applyFont="1" applyFill="1" applyBorder="1" applyAlignment="1" applyProtection="1">
      <alignment horizontal="center" vertical="center"/>
    </xf>
    <xf numFmtId="0" fontId="26" fillId="2" borderId="54" xfId="0" applyFont="1" applyFill="1" applyBorder="1" applyAlignment="1" applyProtection="1">
      <alignment horizontal="center" vertical="center"/>
    </xf>
    <xf numFmtId="0" fontId="19" fillId="0" borderId="64" xfId="0" applyFont="1" applyFill="1" applyBorder="1" applyAlignment="1" applyProtection="1">
      <alignment horizontal="left" vertical="center" wrapText="1"/>
    </xf>
    <xf numFmtId="0" fontId="19" fillId="0" borderId="16" xfId="0" applyFont="1" applyFill="1" applyBorder="1" applyAlignment="1" applyProtection="1">
      <alignment horizontal="left" vertical="center" wrapText="1"/>
    </xf>
    <xf numFmtId="0" fontId="19" fillId="0" borderId="65" xfId="0" applyFont="1" applyFill="1" applyBorder="1" applyAlignment="1" applyProtection="1">
      <alignment horizontal="left" vertical="center" wrapText="1"/>
    </xf>
    <xf numFmtId="0" fontId="19" fillId="0" borderId="71" xfId="0" applyFont="1" applyFill="1" applyBorder="1" applyAlignment="1" applyProtection="1">
      <alignment horizontal="left" vertical="center" wrapText="1"/>
    </xf>
    <xf numFmtId="0" fontId="19" fillId="0" borderId="58" xfId="0" applyFont="1" applyFill="1" applyBorder="1" applyAlignment="1" applyProtection="1">
      <alignment horizontal="left" vertical="center" wrapText="1"/>
    </xf>
    <xf numFmtId="0" fontId="19" fillId="7" borderId="70" xfId="0" applyFont="1" applyFill="1" applyBorder="1" applyAlignment="1" applyProtection="1">
      <alignment horizontal="center" vertical="center"/>
      <protection locked="0"/>
    </xf>
    <xf numFmtId="0" fontId="19" fillId="7" borderId="71" xfId="0" applyFont="1" applyFill="1" applyBorder="1" applyAlignment="1" applyProtection="1">
      <alignment horizontal="center" vertical="center"/>
      <protection locked="0"/>
    </xf>
    <xf numFmtId="0" fontId="19" fillId="7" borderId="58" xfId="0" applyFont="1" applyFill="1" applyBorder="1" applyAlignment="1" applyProtection="1">
      <alignment horizontal="center" vertical="center"/>
      <protection locked="0"/>
    </xf>
    <xf numFmtId="0" fontId="19" fillId="7" borderId="64" xfId="0" applyFont="1" applyFill="1" applyBorder="1" applyAlignment="1" applyProtection="1">
      <alignment horizontal="center" vertical="center"/>
      <protection locked="0"/>
    </xf>
    <xf numFmtId="0" fontId="19" fillId="7" borderId="16" xfId="0" applyFont="1" applyFill="1" applyBorder="1" applyAlignment="1" applyProtection="1">
      <alignment horizontal="center" vertical="center"/>
      <protection locked="0"/>
    </xf>
    <xf numFmtId="0" fontId="19" fillId="7" borderId="65" xfId="0" applyFont="1" applyFill="1" applyBorder="1" applyAlignment="1" applyProtection="1">
      <alignment horizontal="center" vertical="center"/>
      <protection locked="0"/>
    </xf>
    <xf numFmtId="0" fontId="19" fillId="7" borderId="31" xfId="0" applyFont="1" applyFill="1" applyBorder="1" applyAlignment="1" applyProtection="1">
      <alignment horizontal="left" vertical="top" wrapText="1"/>
      <protection locked="0"/>
    </xf>
    <xf numFmtId="0" fontId="19" fillId="7" borderId="29" xfId="0" applyFont="1" applyFill="1" applyBorder="1" applyAlignment="1" applyProtection="1">
      <alignment horizontal="left" vertical="top" wrapText="1"/>
      <protection locked="0"/>
    </xf>
    <xf numFmtId="0" fontId="19" fillId="7" borderId="30" xfId="0" applyFont="1" applyFill="1" applyBorder="1" applyAlignment="1" applyProtection="1">
      <alignment horizontal="left" vertical="top" wrapText="1"/>
      <protection locked="0"/>
    </xf>
    <xf numFmtId="0" fontId="19" fillId="0" borderId="67" xfId="0" applyFont="1" applyFill="1" applyBorder="1" applyAlignment="1" applyProtection="1">
      <alignment horizontal="center" vertical="center"/>
    </xf>
    <xf numFmtId="0" fontId="19" fillId="0" borderId="68" xfId="0" applyFont="1" applyFill="1" applyBorder="1" applyAlignment="1" applyProtection="1">
      <alignment horizontal="center" vertical="center"/>
    </xf>
    <xf numFmtId="0" fontId="19" fillId="0" borderId="54" xfId="0" applyFont="1" applyFill="1" applyBorder="1" applyAlignment="1" applyProtection="1">
      <alignment horizontal="center" vertical="center"/>
    </xf>
    <xf numFmtId="0" fontId="19" fillId="0" borderId="2" xfId="0" applyFont="1" applyBorder="1" applyAlignment="1" applyProtection="1">
      <alignment horizontal="left" vertical="center"/>
    </xf>
    <xf numFmtId="0" fontId="19" fillId="7" borderId="2" xfId="0" applyFont="1" applyFill="1" applyBorder="1" applyAlignment="1" applyProtection="1">
      <alignment horizontal="left" vertical="center" wrapText="1"/>
      <protection locked="0"/>
    </xf>
    <xf numFmtId="0" fontId="46" fillId="8" borderId="9" xfId="0" applyFont="1" applyFill="1" applyBorder="1" applyAlignment="1" applyProtection="1">
      <alignment horizontal="center" vertical="center"/>
      <protection locked="0"/>
    </xf>
    <xf numFmtId="0" fontId="19" fillId="0" borderId="72" xfId="0" applyFont="1" applyFill="1" applyBorder="1" applyAlignment="1" applyProtection="1">
      <alignment horizontal="left" vertical="center" wrapText="1"/>
    </xf>
    <xf numFmtId="0" fontId="19" fillId="0" borderId="73" xfId="0" applyFont="1" applyFill="1" applyBorder="1" applyAlignment="1" applyProtection="1">
      <alignment horizontal="left" vertical="center" wrapText="1"/>
    </xf>
    <xf numFmtId="0" fontId="19" fillId="0" borderId="74" xfId="0" applyFont="1" applyFill="1" applyBorder="1" applyAlignment="1" applyProtection="1">
      <alignment horizontal="left" vertical="center" wrapText="1"/>
    </xf>
    <xf numFmtId="0" fontId="19" fillId="0" borderId="70" xfId="0" applyFont="1" applyFill="1" applyBorder="1" applyAlignment="1" applyProtection="1">
      <alignment horizontal="left" vertical="center" wrapText="1"/>
    </xf>
    <xf numFmtId="0" fontId="19" fillId="7" borderId="72" xfId="0" applyFont="1" applyFill="1" applyBorder="1" applyAlignment="1" applyProtection="1">
      <alignment horizontal="left" vertical="top" wrapText="1"/>
      <protection locked="0"/>
    </xf>
    <xf numFmtId="0" fontId="19" fillId="7" borderId="73" xfId="0" applyFont="1" applyFill="1" applyBorder="1" applyAlignment="1" applyProtection="1">
      <alignment horizontal="left" vertical="top" wrapText="1"/>
      <protection locked="0"/>
    </xf>
    <xf numFmtId="0" fontId="19" fillId="7" borderId="74" xfId="0" applyFont="1" applyFill="1" applyBorder="1" applyAlignment="1" applyProtection="1">
      <alignment horizontal="left" vertical="top" wrapText="1"/>
      <protection locked="0"/>
    </xf>
    <xf numFmtId="0" fontId="19" fillId="7" borderId="70" xfId="0" applyFont="1" applyFill="1" applyBorder="1" applyAlignment="1" applyProtection="1">
      <alignment horizontal="left" vertical="top" wrapText="1"/>
      <protection locked="0"/>
    </xf>
    <xf numFmtId="0" fontId="19" fillId="7" borderId="71" xfId="0" applyFont="1" applyFill="1" applyBorder="1" applyAlignment="1" applyProtection="1">
      <alignment horizontal="left" vertical="top" wrapText="1"/>
      <protection locked="0"/>
    </xf>
    <xf numFmtId="0" fontId="19" fillId="7" borderId="58" xfId="0" applyFont="1" applyFill="1" applyBorder="1" applyAlignment="1" applyProtection="1">
      <alignment horizontal="left" vertical="top" wrapText="1"/>
      <protection locked="0"/>
    </xf>
    <xf numFmtId="0" fontId="19" fillId="7" borderId="29" xfId="0" applyFont="1" applyFill="1" applyBorder="1" applyAlignment="1" applyProtection="1">
      <alignment horizontal="left" vertical="top"/>
      <protection locked="0"/>
    </xf>
    <xf numFmtId="0" fontId="19" fillId="7" borderId="30" xfId="0" applyFont="1" applyFill="1" applyBorder="1" applyAlignment="1" applyProtection="1">
      <alignment horizontal="left" vertical="top"/>
      <protection locked="0"/>
    </xf>
    <xf numFmtId="0" fontId="19" fillId="8" borderId="2" xfId="0" applyFont="1" applyFill="1" applyBorder="1" applyAlignment="1" applyProtection="1">
      <alignment horizontal="center" vertical="center"/>
      <protection locked="0"/>
    </xf>
    <xf numFmtId="0" fontId="19" fillId="8" borderId="36" xfId="0" applyFont="1" applyFill="1" applyBorder="1" applyAlignment="1" applyProtection="1">
      <alignment horizontal="center" vertical="center"/>
      <protection locked="0"/>
    </xf>
    <xf numFmtId="0" fontId="19" fillId="0" borderId="9" xfId="0" applyFont="1" applyBorder="1" applyAlignment="1" applyProtection="1">
      <alignment horizontal="left" vertical="center"/>
    </xf>
    <xf numFmtId="0" fontId="26" fillId="2" borderId="11" xfId="0" applyFont="1" applyFill="1" applyBorder="1" applyAlignment="1" applyProtection="1">
      <alignment horizontal="center" vertical="center"/>
    </xf>
    <xf numFmtId="0" fontId="19" fillId="0" borderId="16" xfId="0" applyFont="1" applyBorder="1" applyAlignment="1" applyProtection="1">
      <alignment horizontal="left" vertical="center" wrapText="1"/>
    </xf>
    <xf numFmtId="0" fontId="26" fillId="0" borderId="16" xfId="0" applyFont="1" applyBorder="1" applyAlignment="1" applyProtection="1">
      <alignment horizontal="left" vertical="center"/>
    </xf>
    <xf numFmtId="0" fontId="19" fillId="0" borderId="51" xfId="0" applyFont="1" applyBorder="1" applyAlignment="1" applyProtection="1">
      <alignment horizontal="center" vertical="center"/>
    </xf>
    <xf numFmtId="0" fontId="19" fillId="0" borderId="9" xfId="0" applyFont="1" applyBorder="1" applyAlignment="1" applyProtection="1">
      <alignment horizontal="center" vertical="center"/>
    </xf>
    <xf numFmtId="0" fontId="19" fillId="0" borderId="72" xfId="0" applyFont="1" applyFill="1" applyBorder="1" applyAlignment="1" applyProtection="1">
      <alignment horizontal="left" vertical="center"/>
    </xf>
    <xf numFmtId="0" fontId="19" fillId="0" borderId="73" xfId="0" applyFont="1" applyFill="1" applyBorder="1" applyAlignment="1" applyProtection="1">
      <alignment horizontal="left" vertical="center"/>
    </xf>
    <xf numFmtId="0" fontId="19" fillId="0" borderId="74" xfId="0" applyFont="1" applyFill="1" applyBorder="1" applyAlignment="1" applyProtection="1">
      <alignment horizontal="left" vertical="center"/>
    </xf>
    <xf numFmtId="0" fontId="19" fillId="0" borderId="70" xfId="0" applyFont="1" applyFill="1" applyBorder="1" applyAlignment="1" applyProtection="1">
      <alignment horizontal="left" vertical="center"/>
    </xf>
    <xf numFmtId="0" fontId="19" fillId="0" borderId="71" xfId="0" applyFont="1" applyFill="1" applyBorder="1" applyAlignment="1" applyProtection="1">
      <alignment horizontal="left" vertical="center"/>
    </xf>
    <xf numFmtId="0" fontId="19" fillId="0" borderId="58" xfId="0" applyFont="1" applyFill="1" applyBorder="1" applyAlignment="1" applyProtection="1">
      <alignment horizontal="left" vertical="center"/>
    </xf>
    <xf numFmtId="0" fontId="19" fillId="0" borderId="75" xfId="0" applyFont="1" applyBorder="1" applyAlignment="1" applyProtection="1">
      <alignment horizontal="center" vertical="center"/>
    </xf>
    <xf numFmtId="0" fontId="19" fillId="0" borderId="74" xfId="0" applyFont="1" applyBorder="1" applyAlignment="1" applyProtection="1">
      <alignment horizontal="center" vertical="center"/>
    </xf>
    <xf numFmtId="0" fontId="19" fillId="0" borderId="76" xfId="0" applyFont="1" applyBorder="1" applyAlignment="1" applyProtection="1">
      <alignment horizontal="center" vertical="center"/>
    </xf>
    <xf numFmtId="0" fontId="19" fillId="0" borderId="58" xfId="0" applyFont="1" applyBorder="1" applyAlignment="1" applyProtection="1">
      <alignment horizontal="center" vertical="center"/>
    </xf>
    <xf numFmtId="0" fontId="19" fillId="7" borderId="72" xfId="0" applyFont="1" applyFill="1" applyBorder="1" applyAlignment="1" applyProtection="1">
      <alignment horizontal="left" vertical="center" wrapText="1"/>
      <protection locked="0"/>
    </xf>
    <xf numFmtId="0" fontId="19" fillId="7" borderId="73" xfId="0" applyFont="1" applyFill="1" applyBorder="1" applyAlignment="1" applyProtection="1">
      <alignment horizontal="left" vertical="center" wrapText="1"/>
      <protection locked="0"/>
    </xf>
    <xf numFmtId="0" fontId="19" fillId="7" borderId="74" xfId="0" applyFont="1" applyFill="1" applyBorder="1" applyAlignment="1" applyProtection="1">
      <alignment horizontal="left" vertical="center" wrapText="1"/>
      <protection locked="0"/>
    </xf>
    <xf numFmtId="0" fontId="19" fillId="7" borderId="70" xfId="0" applyFont="1" applyFill="1" applyBorder="1" applyAlignment="1" applyProtection="1">
      <alignment horizontal="left" vertical="center" wrapText="1"/>
      <protection locked="0"/>
    </xf>
    <xf numFmtId="0" fontId="19" fillId="7" borderId="71" xfId="0" applyFont="1" applyFill="1" applyBorder="1" applyAlignment="1" applyProtection="1">
      <alignment horizontal="left" vertical="center" wrapText="1"/>
      <protection locked="0"/>
    </xf>
    <xf numFmtId="0" fontId="19" fillId="7" borderId="58" xfId="0" applyFont="1" applyFill="1" applyBorder="1" applyAlignment="1" applyProtection="1">
      <alignment horizontal="left" vertical="center" wrapText="1"/>
      <protection locked="0"/>
    </xf>
    <xf numFmtId="0" fontId="19" fillId="0" borderId="72" xfId="0" applyFont="1" applyBorder="1" applyAlignment="1" applyProtection="1">
      <alignment horizontal="center" vertical="center"/>
    </xf>
    <xf numFmtId="0" fontId="19" fillId="0" borderId="70" xfId="0" applyFont="1" applyBorder="1" applyAlignment="1" applyProtection="1">
      <alignment horizontal="center" vertical="center"/>
    </xf>
    <xf numFmtId="0" fontId="26" fillId="2" borderId="17" xfId="0" applyFont="1" applyFill="1" applyBorder="1" applyAlignment="1" applyProtection="1">
      <alignment horizontal="center" vertical="center"/>
    </xf>
    <xf numFmtId="0" fontId="26" fillId="2" borderId="6" xfId="0" applyFont="1" applyFill="1" applyBorder="1" applyAlignment="1" applyProtection="1">
      <alignment horizontal="center" vertical="center"/>
    </xf>
    <xf numFmtId="0" fontId="26" fillId="2" borderId="1" xfId="0" applyFont="1" applyFill="1" applyBorder="1" applyAlignment="1" applyProtection="1">
      <alignment horizontal="center" vertical="center"/>
    </xf>
    <xf numFmtId="0" fontId="26" fillId="2" borderId="37" xfId="0" applyFont="1" applyFill="1" applyBorder="1" applyAlignment="1" applyProtection="1">
      <alignment horizontal="center" vertical="center"/>
    </xf>
    <xf numFmtId="0" fontId="26" fillId="2" borderId="53" xfId="0" applyFont="1" applyFill="1" applyBorder="1" applyAlignment="1" applyProtection="1">
      <alignment horizontal="center" vertical="center"/>
    </xf>
    <xf numFmtId="0" fontId="26" fillId="2" borderId="67" xfId="0" applyFont="1" applyFill="1" applyBorder="1" applyAlignment="1" applyProtection="1">
      <alignment horizontal="center" vertical="center"/>
    </xf>
    <xf numFmtId="0" fontId="19" fillId="7" borderId="28" xfId="0" applyFont="1" applyFill="1" applyBorder="1" applyAlignment="1" applyProtection="1">
      <alignment horizontal="center" vertical="center"/>
      <protection locked="0"/>
    </xf>
    <xf numFmtId="0" fontId="19" fillId="7" borderId="0" xfId="0" applyFont="1" applyFill="1" applyBorder="1" applyAlignment="1" applyProtection="1">
      <alignment horizontal="center" vertical="center"/>
      <protection locked="0"/>
    </xf>
    <xf numFmtId="0" fontId="19" fillId="7" borderId="77" xfId="0" applyFont="1" applyFill="1" applyBorder="1" applyAlignment="1" applyProtection="1">
      <alignment horizontal="center" vertical="center"/>
      <protection locked="0"/>
    </xf>
    <xf numFmtId="0" fontId="19" fillId="0" borderId="64" xfId="0" applyFont="1" applyBorder="1" applyAlignment="1" applyProtection="1">
      <alignment horizontal="left" vertical="center" wrapText="1"/>
    </xf>
    <xf numFmtId="0" fontId="19" fillId="0" borderId="65" xfId="0" applyFont="1" applyBorder="1" applyAlignment="1" applyProtection="1">
      <alignment horizontal="left" vertical="center" wrapText="1"/>
    </xf>
    <xf numFmtId="0" fontId="19" fillId="7" borderId="34" xfId="0" applyFont="1" applyFill="1" applyBorder="1" applyAlignment="1" applyProtection="1">
      <alignment horizontal="left" vertical="center" wrapText="1"/>
      <protection locked="0"/>
    </xf>
    <xf numFmtId="0" fontId="26" fillId="2" borderId="11" xfId="0" applyFont="1" applyFill="1" applyBorder="1" applyAlignment="1" applyProtection="1">
      <alignment horizontal="center" vertical="center" wrapText="1"/>
    </xf>
    <xf numFmtId="0" fontId="19" fillId="8" borderId="4" xfId="0" applyFont="1" applyFill="1" applyBorder="1" applyAlignment="1" applyProtection="1">
      <alignment horizontal="center" vertical="center"/>
      <protection locked="0"/>
    </xf>
    <xf numFmtId="0" fontId="19" fillId="8" borderId="5" xfId="0" applyFont="1" applyFill="1" applyBorder="1" applyAlignment="1" applyProtection="1">
      <alignment horizontal="center" vertical="center"/>
      <protection locked="0"/>
    </xf>
    <xf numFmtId="49" fontId="30" fillId="9" borderId="0" xfId="2" applyNumberFormat="1" applyFont="1" applyFill="1" applyAlignment="1" applyProtection="1">
      <alignment horizontal="center" vertical="center"/>
      <protection locked="0"/>
    </xf>
    <xf numFmtId="180" fontId="1" fillId="0" borderId="4" xfId="2" applyNumberFormat="1" applyFont="1" applyBorder="1" applyAlignment="1" applyProtection="1">
      <alignment horizontal="center" vertical="center"/>
      <protection locked="0"/>
    </xf>
    <xf numFmtId="0" fontId="0" fillId="0" borderId="34" xfId="0" applyFont="1" applyBorder="1" applyAlignment="1" applyProtection="1">
      <alignment horizontal="center" vertical="center"/>
      <protection locked="0"/>
    </xf>
    <xf numFmtId="0" fontId="0" fillId="0" borderId="32" xfId="0" applyFont="1" applyBorder="1" applyAlignment="1" applyProtection="1">
      <alignment horizontal="center" vertical="center"/>
      <protection locked="0"/>
    </xf>
    <xf numFmtId="0" fontId="16" fillId="7" borderId="3" xfId="2" applyFont="1" applyFill="1" applyBorder="1" applyAlignment="1" applyProtection="1">
      <alignment horizontal="center" vertical="center" wrapText="1"/>
      <protection locked="0"/>
    </xf>
    <xf numFmtId="0" fontId="16" fillId="7" borderId="79" xfId="2" applyFont="1" applyFill="1" applyBorder="1" applyAlignment="1" applyProtection="1">
      <alignment horizontal="center" vertical="center" wrapText="1"/>
      <protection locked="0"/>
    </xf>
    <xf numFmtId="0" fontId="16" fillId="7" borderId="46" xfId="2" applyFont="1" applyFill="1" applyBorder="1" applyAlignment="1" applyProtection="1">
      <alignment horizontal="center" vertical="center" wrapText="1"/>
      <protection locked="0"/>
    </xf>
    <xf numFmtId="0" fontId="16" fillId="7" borderId="4" xfId="2" applyFont="1" applyFill="1" applyBorder="1" applyAlignment="1" applyProtection="1">
      <alignment horizontal="center" vertical="center" wrapText="1"/>
      <protection locked="0"/>
    </xf>
    <xf numFmtId="0" fontId="16" fillId="7" borderId="34" xfId="2" applyFont="1" applyFill="1" applyBorder="1" applyAlignment="1" applyProtection="1">
      <alignment horizontal="center" vertical="center" wrapText="1"/>
      <protection locked="0"/>
    </xf>
    <xf numFmtId="0" fontId="16" fillId="7" borderId="32" xfId="2" applyFont="1" applyFill="1" applyBorder="1" applyAlignment="1" applyProtection="1">
      <alignment horizontal="center" vertical="center" wrapText="1"/>
      <protection locked="0"/>
    </xf>
    <xf numFmtId="0" fontId="16" fillId="0" borderId="4" xfId="2" applyFont="1" applyBorder="1" applyAlignment="1" applyProtection="1">
      <alignment horizontal="center" vertical="center"/>
    </xf>
    <xf numFmtId="0" fontId="16" fillId="0" borderId="34" xfId="2" applyFont="1" applyBorder="1" applyAlignment="1" applyProtection="1">
      <alignment horizontal="center" vertical="center"/>
    </xf>
    <xf numFmtId="0" fontId="16" fillId="0" borderId="32" xfId="2" applyFont="1" applyBorder="1" applyAlignment="1" applyProtection="1">
      <alignment horizontal="center" vertical="center"/>
    </xf>
    <xf numFmtId="0" fontId="16" fillId="8" borderId="5" xfId="2" applyFont="1" applyFill="1" applyBorder="1" applyAlignment="1" applyProtection="1">
      <alignment horizontal="center" vertical="center"/>
      <protection locked="0"/>
    </xf>
    <xf numFmtId="0" fontId="16" fillId="8" borderId="92" xfId="2" applyFont="1" applyFill="1" applyBorder="1" applyAlignment="1" applyProtection="1">
      <alignment horizontal="center" vertical="center"/>
      <protection locked="0"/>
    </xf>
    <xf numFmtId="0" fontId="16" fillId="8" borderId="38" xfId="2" applyFont="1" applyFill="1" applyBorder="1" applyAlignment="1" applyProtection="1">
      <alignment horizontal="center" vertical="center"/>
      <protection locked="0"/>
    </xf>
    <xf numFmtId="0" fontId="16" fillId="8" borderId="4" xfId="2" applyFont="1" applyFill="1" applyBorder="1" applyAlignment="1" applyProtection="1">
      <alignment horizontal="center" vertical="center"/>
      <protection locked="0"/>
    </xf>
    <xf numFmtId="0" fontId="16" fillId="8" borderId="34" xfId="2" applyFont="1" applyFill="1" applyBorder="1" applyAlignment="1" applyProtection="1">
      <alignment horizontal="center" vertical="center"/>
      <protection locked="0"/>
    </xf>
    <xf numFmtId="0" fontId="16" fillId="8" borderId="32" xfId="2" applyFont="1" applyFill="1" applyBorder="1" applyAlignment="1" applyProtection="1">
      <alignment horizontal="center" vertical="center"/>
      <protection locked="0"/>
    </xf>
    <xf numFmtId="0" fontId="16" fillId="7" borderId="4" xfId="2" applyFont="1" applyFill="1" applyBorder="1" applyAlignment="1" applyProtection="1">
      <alignment horizontal="center" vertical="center"/>
      <protection locked="0"/>
    </xf>
    <xf numFmtId="0" fontId="16" fillId="7" borderId="34" xfId="2" applyFont="1" applyFill="1" applyBorder="1" applyAlignment="1" applyProtection="1">
      <alignment horizontal="center" vertical="center"/>
      <protection locked="0"/>
    </xf>
    <xf numFmtId="0" fontId="16" fillId="7" borderId="32" xfId="2" applyFont="1" applyFill="1" applyBorder="1" applyAlignment="1" applyProtection="1">
      <alignment horizontal="center" vertical="center"/>
      <protection locked="0"/>
    </xf>
    <xf numFmtId="0" fontId="16" fillId="8" borderId="4" xfId="2" applyFont="1" applyFill="1" applyBorder="1" applyAlignment="1" applyProtection="1">
      <alignment horizontal="center" vertical="center" wrapText="1"/>
      <protection locked="0"/>
    </xf>
    <xf numFmtId="0" fontId="16" fillId="8" borderId="34" xfId="2" applyFont="1" applyFill="1" applyBorder="1" applyAlignment="1" applyProtection="1">
      <alignment horizontal="center" vertical="center" wrapText="1"/>
      <protection locked="0"/>
    </xf>
    <xf numFmtId="0" fontId="16" fillId="8" borderId="32" xfId="2" applyFont="1" applyFill="1" applyBorder="1" applyAlignment="1" applyProtection="1">
      <alignment horizontal="center" vertical="center" wrapText="1"/>
      <protection locked="0"/>
    </xf>
    <xf numFmtId="0" fontId="1" fillId="7" borderId="4" xfId="2" applyFont="1" applyFill="1" applyBorder="1" applyAlignment="1" applyProtection="1">
      <alignment horizontal="center" vertical="center"/>
      <protection locked="0"/>
    </xf>
    <xf numFmtId="0" fontId="1" fillId="7" borderId="34" xfId="2" applyFont="1" applyFill="1" applyBorder="1" applyAlignment="1" applyProtection="1">
      <alignment horizontal="center" vertical="center"/>
      <protection locked="0"/>
    </xf>
    <xf numFmtId="0" fontId="1" fillId="7" borderId="32" xfId="2" applyFont="1" applyFill="1" applyBorder="1" applyAlignment="1" applyProtection="1">
      <alignment horizontal="center" vertical="center"/>
      <protection locked="0"/>
    </xf>
    <xf numFmtId="187" fontId="16" fillId="7" borderId="4" xfId="2" applyNumberFormat="1" applyFont="1" applyFill="1" applyBorder="1" applyAlignment="1" applyProtection="1">
      <alignment horizontal="center" vertical="center" wrapText="1"/>
      <protection locked="0"/>
    </xf>
    <xf numFmtId="187" fontId="16" fillId="7" borderId="34" xfId="2" applyNumberFormat="1" applyFont="1" applyFill="1" applyBorder="1" applyAlignment="1" applyProtection="1">
      <alignment horizontal="center" vertical="center" wrapText="1"/>
      <protection locked="0"/>
    </xf>
    <xf numFmtId="187" fontId="16" fillId="7" borderId="32" xfId="2" applyNumberFormat="1" applyFont="1" applyFill="1" applyBorder="1" applyAlignment="1" applyProtection="1">
      <alignment horizontal="center" vertical="center" wrapText="1"/>
      <protection locked="0"/>
    </xf>
    <xf numFmtId="0" fontId="16" fillId="8" borderId="64" xfId="2" applyFont="1" applyFill="1" applyBorder="1" applyAlignment="1" applyProtection="1">
      <alignment horizontal="center" vertical="center"/>
      <protection locked="0"/>
    </xf>
    <xf numFmtId="0" fontId="16" fillId="8" borderId="28" xfId="2" applyFont="1" applyFill="1" applyBorder="1" applyAlignment="1" applyProtection="1">
      <alignment horizontal="center" vertical="center"/>
      <protection locked="0"/>
    </xf>
    <xf numFmtId="0" fontId="16" fillId="8" borderId="47" xfId="2" applyFont="1" applyFill="1" applyBorder="1" applyAlignment="1" applyProtection="1">
      <alignment horizontal="center" vertical="center"/>
      <protection locked="0"/>
    </xf>
    <xf numFmtId="0" fontId="16" fillId="7" borderId="13" xfId="2" applyFont="1" applyFill="1" applyBorder="1" applyAlignment="1" applyProtection="1">
      <alignment horizontal="center" vertical="center" wrapText="1"/>
      <protection locked="0"/>
    </xf>
    <xf numFmtId="0" fontId="16" fillId="7" borderId="80" xfId="2" applyFont="1" applyFill="1" applyBorder="1" applyAlignment="1" applyProtection="1">
      <alignment horizontal="center" vertical="center" wrapText="1"/>
      <protection locked="0"/>
    </xf>
    <xf numFmtId="0" fontId="16" fillId="7" borderId="57" xfId="2" applyFont="1" applyFill="1" applyBorder="1" applyAlignment="1" applyProtection="1">
      <alignment horizontal="center" vertical="center" wrapText="1"/>
      <protection locked="0"/>
    </xf>
    <xf numFmtId="0" fontId="16" fillId="7" borderId="14" xfId="2" applyFont="1" applyFill="1" applyBorder="1" applyAlignment="1" applyProtection="1">
      <alignment horizontal="center" vertical="center" wrapText="1"/>
      <protection locked="0"/>
    </xf>
    <xf numFmtId="0" fontId="16" fillId="7" borderId="31" xfId="2" applyFont="1" applyFill="1" applyBorder="1" applyAlignment="1" applyProtection="1">
      <alignment horizontal="center" vertical="center" wrapText="1"/>
      <protection locked="0"/>
    </xf>
    <xf numFmtId="0" fontId="16" fillId="7" borderId="72" xfId="2" applyFont="1" applyFill="1" applyBorder="1" applyAlignment="1" applyProtection="1">
      <alignment horizontal="center" vertical="center" wrapText="1"/>
      <protection locked="0"/>
    </xf>
    <xf numFmtId="0" fontId="16" fillId="7" borderId="67" xfId="2" applyFont="1" applyFill="1" applyBorder="1" applyAlignment="1" applyProtection="1">
      <alignment horizontal="center" vertical="center" wrapText="1"/>
      <protection locked="0"/>
    </xf>
    <xf numFmtId="0" fontId="16" fillId="7" borderId="6" xfId="2" applyFont="1" applyFill="1" applyBorder="1" applyAlignment="1" applyProtection="1">
      <alignment horizontal="center" vertical="center" wrapText="1"/>
      <protection locked="0"/>
    </xf>
    <xf numFmtId="0" fontId="16" fillId="7" borderId="9" xfId="2" applyFont="1" applyFill="1" applyBorder="1" applyAlignment="1" applyProtection="1">
      <alignment horizontal="center" vertical="center" wrapText="1"/>
      <protection locked="0"/>
    </xf>
    <xf numFmtId="0" fontId="16" fillId="7" borderId="33" xfId="2" applyFont="1" applyFill="1" applyBorder="1" applyAlignment="1" applyProtection="1">
      <alignment horizontal="center" vertical="center" wrapText="1"/>
      <protection locked="0"/>
    </xf>
    <xf numFmtId="0" fontId="16" fillId="7" borderId="11" xfId="2" applyFont="1" applyFill="1" applyBorder="1" applyAlignment="1" applyProtection="1">
      <alignment horizontal="center" vertical="center" wrapText="1"/>
      <protection locked="0"/>
    </xf>
    <xf numFmtId="0" fontId="15" fillId="0" borderId="0" xfId="2" applyFont="1" applyAlignment="1" applyProtection="1">
      <alignment vertical="center"/>
    </xf>
    <xf numFmtId="0" fontId="1" fillId="0" borderId="0" xfId="0" applyFont="1" applyAlignment="1" applyProtection="1">
      <alignment vertical="center"/>
    </xf>
    <xf numFmtId="180" fontId="7" fillId="2" borderId="1" xfId="2" applyNumberFormat="1" applyFont="1" applyFill="1" applyBorder="1" applyAlignment="1" applyProtection="1">
      <alignment horizontal="center" vertical="center" wrapText="1"/>
    </xf>
    <xf numFmtId="180" fontId="31" fillId="2" borderId="27" xfId="2" applyNumberFormat="1" applyFont="1" applyFill="1" applyBorder="1" applyAlignment="1" applyProtection="1">
      <alignment horizontal="center" vertical="center"/>
    </xf>
    <xf numFmtId="177" fontId="7" fillId="2" borderId="15" xfId="2" applyNumberFormat="1" applyFont="1" applyFill="1" applyBorder="1" applyAlignment="1" applyProtection="1">
      <alignment horizontal="center" vertical="center" wrapText="1"/>
    </xf>
    <xf numFmtId="0" fontId="31" fillId="2" borderId="74" xfId="2" applyFont="1" applyFill="1" applyBorder="1" applyAlignment="1" applyProtection="1">
      <alignment horizontal="center" vertical="center"/>
    </xf>
    <xf numFmtId="180" fontId="7" fillId="2" borderId="7" xfId="2" applyNumberFormat="1" applyFont="1" applyFill="1" applyBorder="1" applyAlignment="1" applyProtection="1">
      <alignment horizontal="center" vertical="center" wrapText="1"/>
    </xf>
    <xf numFmtId="180" fontId="31" fillId="2" borderId="78" xfId="2" applyNumberFormat="1" applyFont="1" applyFill="1" applyBorder="1" applyAlignment="1" applyProtection="1">
      <alignment horizontal="center" vertical="center"/>
    </xf>
    <xf numFmtId="0" fontId="7" fillId="2" borderId="4" xfId="2" applyFont="1" applyFill="1" applyBorder="1" applyAlignment="1" applyProtection="1">
      <alignment horizontal="center" vertical="center" wrapText="1"/>
    </xf>
    <xf numFmtId="0" fontId="7" fillId="2" borderId="32" xfId="2" applyFont="1" applyFill="1" applyBorder="1" applyAlignment="1" applyProtection="1">
      <alignment horizontal="center" vertical="center" wrapText="1"/>
    </xf>
    <xf numFmtId="0" fontId="10" fillId="2" borderId="6" xfId="2" applyFont="1" applyFill="1" applyBorder="1" applyAlignment="1" applyProtection="1">
      <alignment horizontal="center" vertical="center" wrapText="1"/>
    </xf>
    <xf numFmtId="0" fontId="31" fillId="2" borderId="33" xfId="2" applyFont="1" applyFill="1" applyBorder="1" applyAlignment="1" applyProtection="1">
      <alignment horizontal="center" vertical="center"/>
    </xf>
    <xf numFmtId="0" fontId="7" fillId="2" borderId="66" xfId="2" applyFont="1" applyFill="1" applyBorder="1" applyAlignment="1" applyProtection="1">
      <alignment horizontal="center" vertical="center" wrapText="1"/>
    </xf>
    <xf numFmtId="0" fontId="31" fillId="2" borderId="73" xfId="2" applyFont="1" applyFill="1" applyBorder="1" applyAlignment="1" applyProtection="1">
      <alignment horizontal="center" vertical="center" wrapText="1"/>
    </xf>
    <xf numFmtId="0" fontId="7" fillId="2" borderId="6" xfId="2" applyFont="1" applyFill="1" applyBorder="1" applyAlignment="1" applyProtection="1">
      <alignment horizontal="center" vertical="center" wrapText="1"/>
    </xf>
    <xf numFmtId="0" fontId="31" fillId="2" borderId="33" xfId="2" applyFont="1" applyFill="1" applyBorder="1" applyAlignment="1" applyProtection="1">
      <alignment horizontal="center" vertical="center" wrapText="1"/>
    </xf>
    <xf numFmtId="0" fontId="31" fillId="2" borderId="3" xfId="2" applyFont="1" applyFill="1" applyBorder="1" applyAlignment="1" applyProtection="1">
      <alignment horizontal="center" vertical="center" wrapText="1"/>
    </xf>
    <xf numFmtId="0" fontId="31" fillId="2" borderId="79" xfId="2" applyFont="1" applyFill="1" applyBorder="1" applyAlignment="1" applyProtection="1">
      <alignment horizontal="center" vertical="center" wrapText="1"/>
    </xf>
    <xf numFmtId="0" fontId="7" fillId="2" borderId="5" xfId="2" applyFont="1" applyFill="1" applyBorder="1" applyAlignment="1" applyProtection="1">
      <alignment horizontal="center" vertical="center" wrapText="1"/>
    </xf>
    <xf numFmtId="0" fontId="31" fillId="2" borderId="38" xfId="2" applyFont="1" applyFill="1" applyBorder="1" applyAlignment="1" applyProtection="1">
      <alignment horizontal="center" vertical="center" wrapText="1"/>
    </xf>
    <xf numFmtId="0" fontId="31" fillId="2" borderId="1" xfId="2" applyFont="1" applyFill="1" applyBorder="1" applyAlignment="1" applyProtection="1">
      <alignment horizontal="center" vertical="center" wrapText="1"/>
    </xf>
    <xf numFmtId="0" fontId="31" fillId="2" borderId="27" xfId="2" applyFont="1" applyFill="1" applyBorder="1" applyAlignment="1" applyProtection="1">
      <alignment horizontal="center" vertical="center" wrapText="1"/>
    </xf>
    <xf numFmtId="0" fontId="7" fillId="2" borderId="3" xfId="2" applyFont="1" applyFill="1" applyBorder="1" applyAlignment="1" applyProtection="1">
      <alignment horizontal="center" vertical="center" wrapText="1"/>
    </xf>
    <xf numFmtId="0" fontId="31" fillId="2" borderId="6" xfId="2" applyFont="1" applyFill="1" applyBorder="1" applyAlignment="1" applyProtection="1">
      <alignment horizontal="center" vertical="center" wrapText="1"/>
    </xf>
    <xf numFmtId="0" fontId="30" fillId="0" borderId="90" xfId="2" applyFont="1" applyFill="1" applyBorder="1" applyAlignment="1" applyProtection="1">
      <alignment horizontal="center" vertical="center"/>
    </xf>
    <xf numFmtId="0" fontId="7" fillId="10" borderId="89" xfId="2" applyFont="1" applyFill="1" applyBorder="1" applyAlignment="1" applyProtection="1">
      <alignment horizontal="center" vertical="center" wrapText="1"/>
      <protection locked="0"/>
    </xf>
    <xf numFmtId="0" fontId="7" fillId="10" borderId="15" xfId="2" applyFont="1" applyFill="1" applyBorder="1" applyAlignment="1" applyProtection="1">
      <alignment horizontal="center" vertical="center" wrapText="1"/>
      <protection locked="0"/>
    </xf>
    <xf numFmtId="0" fontId="31" fillId="2" borderId="14" xfId="2" applyFont="1" applyFill="1" applyBorder="1" applyAlignment="1" applyProtection="1">
      <alignment horizontal="center" vertical="center" wrapText="1"/>
    </xf>
    <xf numFmtId="0" fontId="31" fillId="2" borderId="66" xfId="2" applyFont="1" applyFill="1" applyBorder="1" applyAlignment="1" applyProtection="1">
      <alignment horizontal="center" vertical="center" wrapText="1"/>
    </xf>
    <xf numFmtId="0" fontId="31" fillId="2" borderId="15" xfId="2" applyFont="1" applyFill="1" applyBorder="1" applyAlignment="1" applyProtection="1">
      <alignment horizontal="center" vertical="center" wrapText="1"/>
    </xf>
    <xf numFmtId="0" fontId="7" fillId="2" borderId="64" xfId="2" applyFont="1" applyFill="1" applyBorder="1" applyAlignment="1" applyProtection="1">
      <alignment horizontal="center" vertical="center" wrapText="1"/>
    </xf>
    <xf numFmtId="0" fontId="31" fillId="2" borderId="28" xfId="2" applyFont="1" applyFill="1" applyBorder="1" applyAlignment="1" applyProtection="1">
      <alignment horizontal="center" vertical="center" wrapText="1"/>
    </xf>
    <xf numFmtId="0" fontId="30" fillId="9" borderId="90" xfId="2" applyFont="1" applyFill="1" applyBorder="1" applyAlignment="1" applyProtection="1">
      <alignment horizontal="center" vertical="center"/>
      <protection locked="0"/>
    </xf>
    <xf numFmtId="0" fontId="7" fillId="10" borderId="14" xfId="2" applyFont="1" applyFill="1" applyBorder="1" applyAlignment="1" applyProtection="1">
      <alignment horizontal="center" vertical="center" wrapText="1"/>
      <protection locked="0"/>
    </xf>
    <xf numFmtId="0" fontId="7" fillId="10" borderId="66" xfId="2" applyFont="1" applyFill="1" applyBorder="1" applyAlignment="1" applyProtection="1">
      <alignment horizontal="center" vertical="center" wrapText="1"/>
      <protection locked="0"/>
    </xf>
    <xf numFmtId="0" fontId="7" fillId="10" borderId="6" xfId="2" applyFont="1" applyFill="1" applyBorder="1" applyAlignment="1" applyProtection="1">
      <alignment horizontal="center" vertical="center" wrapText="1"/>
      <protection locked="0"/>
    </xf>
    <xf numFmtId="0" fontId="1" fillId="9" borderId="4" xfId="2" applyFont="1" applyFill="1" applyBorder="1" applyAlignment="1" applyProtection="1">
      <alignment horizontal="center" vertical="center" wrapText="1"/>
      <protection locked="0"/>
    </xf>
    <xf numFmtId="0" fontId="0" fillId="9" borderId="34" xfId="0" applyFont="1" applyFill="1" applyBorder="1" applyAlignment="1" applyProtection="1">
      <alignment horizontal="center" vertical="center" wrapText="1"/>
      <protection locked="0"/>
    </xf>
    <xf numFmtId="0" fontId="0" fillId="9" borderId="32" xfId="0" applyFont="1" applyFill="1" applyBorder="1" applyAlignment="1" applyProtection="1">
      <alignment horizontal="center" vertical="center" wrapText="1"/>
      <protection locked="0"/>
    </xf>
    <xf numFmtId="187" fontId="1" fillId="9" borderId="5" xfId="2" applyNumberFormat="1" applyFont="1" applyFill="1" applyBorder="1" applyAlignment="1" applyProtection="1">
      <alignment horizontal="center" vertical="center"/>
      <protection locked="0"/>
    </xf>
    <xf numFmtId="187" fontId="1" fillId="9" borderId="92" xfId="2" applyNumberFormat="1" applyFont="1" applyFill="1" applyBorder="1" applyAlignment="1" applyProtection="1">
      <alignment horizontal="center" vertical="center"/>
      <protection locked="0"/>
    </xf>
    <xf numFmtId="187" fontId="1" fillId="9" borderId="38" xfId="2" applyNumberFormat="1" applyFont="1" applyFill="1" applyBorder="1" applyAlignment="1" applyProtection="1">
      <alignment horizontal="center" vertical="center"/>
      <protection locked="0"/>
    </xf>
    <xf numFmtId="0" fontId="7" fillId="10" borderId="5" xfId="2" applyFont="1" applyFill="1" applyBorder="1" applyAlignment="1" applyProtection="1">
      <alignment horizontal="center" vertical="center" wrapText="1"/>
      <protection locked="0"/>
    </xf>
    <xf numFmtId="0" fontId="7" fillId="10" borderId="38" xfId="2" applyFont="1" applyFill="1" applyBorder="1" applyAlignment="1" applyProtection="1">
      <alignment horizontal="center" vertical="center" wrapText="1"/>
      <protection locked="0"/>
    </xf>
    <xf numFmtId="0" fontId="7" fillId="10" borderId="3" xfId="2" applyFont="1" applyFill="1" applyBorder="1" applyAlignment="1" applyProtection="1">
      <alignment horizontal="center" vertical="center" wrapText="1"/>
      <protection locked="0"/>
    </xf>
    <xf numFmtId="0" fontId="7" fillId="10" borderId="46" xfId="2" applyFont="1" applyFill="1" applyBorder="1" applyAlignment="1" applyProtection="1">
      <alignment horizontal="center" vertical="center" wrapText="1"/>
      <protection locked="0"/>
    </xf>
    <xf numFmtId="0" fontId="7" fillId="10" borderId="64" xfId="2" applyFont="1" applyFill="1" applyBorder="1" applyAlignment="1" applyProtection="1">
      <alignment horizontal="center" vertical="center" wrapText="1"/>
      <protection locked="0"/>
    </xf>
    <xf numFmtId="0" fontId="7" fillId="10" borderId="91" xfId="2" applyFont="1" applyFill="1" applyBorder="1" applyAlignment="1" applyProtection="1">
      <alignment horizontal="center" vertical="center" wrapText="1"/>
      <protection locked="0"/>
    </xf>
    <xf numFmtId="0" fontId="7" fillId="10" borderId="67" xfId="2" applyFont="1" applyFill="1" applyBorder="1" applyAlignment="1" applyProtection="1">
      <alignment horizontal="center" vertical="center" wrapText="1"/>
      <protection locked="0"/>
    </xf>
    <xf numFmtId="0" fontId="7" fillId="10" borderId="54" xfId="2" applyFont="1" applyFill="1" applyBorder="1" applyAlignment="1" applyProtection="1">
      <alignment horizontal="center" vertical="center" wrapText="1"/>
      <protection locked="0"/>
    </xf>
    <xf numFmtId="0" fontId="31" fillId="3" borderId="3" xfId="2" applyFont="1" applyFill="1" applyBorder="1" applyAlignment="1">
      <alignment horizontal="center" vertical="center" wrapText="1"/>
    </xf>
    <xf numFmtId="0" fontId="31" fillId="3" borderId="46" xfId="2" applyFont="1" applyFill="1" applyBorder="1" applyAlignment="1">
      <alignment horizontal="center" vertical="center" wrapText="1"/>
    </xf>
    <xf numFmtId="0" fontId="15" fillId="0" borderId="0" xfId="2" applyFont="1" applyFill="1" applyAlignment="1">
      <alignment vertical="center"/>
    </xf>
    <xf numFmtId="0" fontId="1" fillId="0" borderId="0" xfId="0" applyFont="1" applyFill="1" applyAlignment="1">
      <alignment vertical="center"/>
    </xf>
    <xf numFmtId="0" fontId="31" fillId="2" borderId="3" xfId="2" applyFont="1" applyFill="1" applyBorder="1" applyAlignment="1">
      <alignment horizontal="center" vertical="center" wrapText="1"/>
    </xf>
    <xf numFmtId="0" fontId="31" fillId="2" borderId="46" xfId="2" applyFont="1" applyFill="1" applyBorder="1" applyAlignment="1">
      <alignment horizontal="center" vertical="center" wrapText="1"/>
    </xf>
    <xf numFmtId="0" fontId="31" fillId="2" borderId="66" xfId="2" applyFont="1" applyFill="1" applyBorder="1" applyAlignment="1">
      <alignment horizontal="center" vertical="center" wrapText="1"/>
    </xf>
    <xf numFmtId="0" fontId="31" fillId="2" borderId="73" xfId="2" applyFont="1" applyFill="1" applyBorder="1" applyAlignment="1">
      <alignment horizontal="center" vertical="center" wrapText="1"/>
    </xf>
    <xf numFmtId="0" fontId="31" fillId="2" borderId="6" xfId="2" applyFont="1" applyFill="1" applyBorder="1" applyAlignment="1">
      <alignment horizontal="center" vertical="center" wrapText="1"/>
    </xf>
    <xf numFmtId="0" fontId="31" fillId="2" borderId="11" xfId="2" applyFont="1" applyFill="1" applyBorder="1" applyAlignment="1">
      <alignment horizontal="center" vertical="center" wrapText="1"/>
    </xf>
    <xf numFmtId="177" fontId="31" fillId="2" borderId="15" xfId="2" applyNumberFormat="1" applyFont="1" applyFill="1" applyBorder="1" applyAlignment="1">
      <alignment horizontal="center" vertical="center"/>
    </xf>
    <xf numFmtId="0" fontId="31" fillId="2" borderId="74" xfId="2" applyFont="1" applyFill="1" applyBorder="1" applyAlignment="1">
      <alignment horizontal="center" vertical="center"/>
    </xf>
    <xf numFmtId="0" fontId="7" fillId="3" borderId="6" xfId="2" applyFont="1" applyFill="1" applyBorder="1" applyAlignment="1">
      <alignment horizontal="center" vertical="center" wrapText="1"/>
    </xf>
    <xf numFmtId="0" fontId="31" fillId="3" borderId="33" xfId="2" applyFont="1" applyFill="1" applyBorder="1" applyAlignment="1">
      <alignment horizontal="center" vertical="center" wrapText="1"/>
    </xf>
    <xf numFmtId="180" fontId="31" fillId="2" borderId="7" xfId="2" applyNumberFormat="1" applyFont="1" applyFill="1" applyBorder="1" applyAlignment="1">
      <alignment horizontal="center" vertical="center" wrapText="1"/>
    </xf>
    <xf numFmtId="180" fontId="31" fillId="2" borderId="78" xfId="2" applyNumberFormat="1" applyFont="1" applyFill="1" applyBorder="1" applyAlignment="1">
      <alignment horizontal="center" vertical="center"/>
    </xf>
    <xf numFmtId="0" fontId="31" fillId="3" borderId="6" xfId="2" applyFont="1" applyFill="1" applyBorder="1" applyAlignment="1">
      <alignment horizontal="center" vertical="center"/>
    </xf>
    <xf numFmtId="0" fontId="31" fillId="3" borderId="33" xfId="2" applyFont="1" applyFill="1" applyBorder="1" applyAlignment="1">
      <alignment horizontal="center" vertical="center"/>
    </xf>
    <xf numFmtId="180" fontId="7" fillId="2" borderId="1" xfId="2" applyNumberFormat="1" applyFont="1" applyFill="1" applyBorder="1" applyAlignment="1">
      <alignment horizontal="center" vertical="center" wrapText="1"/>
    </xf>
    <xf numFmtId="180" fontId="31" fillId="2" borderId="27" xfId="2" applyNumberFormat="1" applyFont="1" applyFill="1" applyBorder="1" applyAlignment="1">
      <alignment horizontal="center" vertical="center"/>
    </xf>
    <xf numFmtId="0" fontId="31" fillId="3" borderId="6" xfId="2" applyFont="1" applyFill="1" applyBorder="1" applyAlignment="1">
      <alignment horizontal="center" vertical="center" wrapText="1"/>
    </xf>
    <xf numFmtId="0" fontId="10" fillId="2" borderId="6" xfId="2" applyFont="1" applyFill="1" applyBorder="1" applyAlignment="1">
      <alignment horizontal="center" vertical="center" wrapText="1"/>
    </xf>
    <xf numFmtId="0" fontId="31" fillId="2" borderId="33" xfId="2" applyFont="1" applyFill="1" applyBorder="1" applyAlignment="1">
      <alignment horizontal="center" vertical="center"/>
    </xf>
    <xf numFmtId="0" fontId="31" fillId="2" borderId="1" xfId="2" applyFont="1" applyFill="1" applyBorder="1" applyAlignment="1">
      <alignment horizontal="center" vertical="center" wrapText="1"/>
    </xf>
    <xf numFmtId="0" fontId="31" fillId="2" borderId="27" xfId="2" applyFont="1" applyFill="1" applyBorder="1" applyAlignment="1">
      <alignment horizontal="center" vertical="center" wrapText="1"/>
    </xf>
    <xf numFmtId="180" fontId="31" fillId="2" borderId="1" xfId="2" applyNumberFormat="1" applyFont="1" applyFill="1" applyBorder="1" applyAlignment="1">
      <alignment horizontal="center" vertical="center" wrapText="1"/>
    </xf>
    <xf numFmtId="0" fontId="31" fillId="2" borderId="14" xfId="2" applyFont="1" applyFill="1" applyBorder="1" applyAlignment="1">
      <alignment horizontal="center" vertical="center" wrapText="1"/>
    </xf>
    <xf numFmtId="0" fontId="31" fillId="2" borderId="15" xfId="2" applyFont="1" applyFill="1" applyBorder="1" applyAlignment="1">
      <alignment horizontal="center" vertical="center" wrapText="1"/>
    </xf>
    <xf numFmtId="0" fontId="7" fillId="2" borderId="14"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31" fillId="2" borderId="17" xfId="2" applyFont="1" applyFill="1" applyBorder="1" applyAlignment="1">
      <alignment horizontal="center" vertical="center" wrapText="1"/>
    </xf>
    <xf numFmtId="0" fontId="31" fillId="2" borderId="53" xfId="2" applyFont="1" applyFill="1" applyBorder="1" applyAlignment="1">
      <alignment horizontal="center" vertical="center" wrapText="1"/>
    </xf>
    <xf numFmtId="0" fontId="31" fillId="2" borderId="11" xfId="2" applyFont="1" applyFill="1" applyBorder="1" applyAlignment="1">
      <alignment horizontal="center" vertical="center"/>
    </xf>
    <xf numFmtId="180" fontId="7" fillId="2" borderId="40" xfId="2" applyNumberFormat="1" applyFont="1" applyFill="1" applyBorder="1" applyAlignment="1">
      <alignment horizontal="center" vertical="center" wrapText="1"/>
    </xf>
    <xf numFmtId="180" fontId="31" fillId="2" borderId="81" xfId="2" applyNumberFormat="1" applyFont="1" applyFill="1" applyBorder="1" applyAlignment="1">
      <alignment horizontal="center" vertical="center"/>
    </xf>
    <xf numFmtId="0" fontId="31" fillId="3" borderId="64" xfId="2" applyFont="1" applyFill="1" applyBorder="1" applyAlignment="1">
      <alignment horizontal="center" vertical="center" wrapText="1"/>
    </xf>
    <xf numFmtId="0" fontId="31" fillId="3" borderId="47" xfId="2" applyFont="1" applyFill="1" applyBorder="1" applyAlignment="1">
      <alignment horizontal="center" vertical="center"/>
    </xf>
    <xf numFmtId="180" fontId="31" fillId="2" borderId="82" xfId="2" applyNumberFormat="1" applyFont="1" applyFill="1" applyBorder="1" applyAlignment="1">
      <alignment horizontal="center" vertical="center" wrapText="1"/>
    </xf>
    <xf numFmtId="180" fontId="31" fillId="2" borderId="83" xfId="2" applyNumberFormat="1" applyFont="1" applyFill="1" applyBorder="1" applyAlignment="1">
      <alignment horizontal="center" vertical="center" wrapText="1"/>
    </xf>
    <xf numFmtId="180" fontId="31" fillId="2" borderId="84" xfId="2" applyNumberFormat="1" applyFont="1" applyFill="1" applyBorder="1" applyAlignment="1">
      <alignment horizontal="center" vertical="center" wrapText="1"/>
    </xf>
    <xf numFmtId="180" fontId="31" fillId="2" borderId="85" xfId="2" applyNumberFormat="1" applyFont="1" applyFill="1" applyBorder="1" applyAlignment="1">
      <alignment horizontal="center" vertical="center" wrapText="1"/>
    </xf>
    <xf numFmtId="0" fontId="31" fillId="3" borderId="86" xfId="2" applyFont="1" applyFill="1" applyBorder="1" applyAlignment="1">
      <alignment horizontal="center" vertical="center" wrapText="1"/>
    </xf>
    <xf numFmtId="0" fontId="31" fillId="3" borderId="48" xfId="2" applyFont="1" applyFill="1" applyBorder="1" applyAlignment="1">
      <alignment horizontal="center" vertical="center" wrapText="1"/>
    </xf>
    <xf numFmtId="0" fontId="31" fillId="3" borderId="87" xfId="2" applyFont="1" applyFill="1" applyBorder="1" applyAlignment="1">
      <alignment horizontal="center" vertical="center" wrapText="1"/>
    </xf>
    <xf numFmtId="0" fontId="31" fillId="3" borderId="49" xfId="2" applyFont="1" applyFill="1" applyBorder="1" applyAlignment="1">
      <alignment horizontal="center" vertical="center" wrapText="1"/>
    </xf>
    <xf numFmtId="0" fontId="31" fillId="2" borderId="88" xfId="2" applyFont="1" applyFill="1" applyBorder="1" applyAlignment="1">
      <alignment horizontal="center" vertical="center" wrapText="1"/>
    </xf>
    <xf numFmtId="0" fontId="31" fillId="2" borderId="60" xfId="2" applyFont="1"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2.emf"/><Relationship Id="rId1"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368300</xdr:colOff>
          <xdr:row>10</xdr:row>
          <xdr:rowOff>76200</xdr:rowOff>
        </xdr:from>
        <xdr:to>
          <xdr:col>2</xdr:col>
          <xdr:colOff>742950</xdr:colOff>
          <xdr:row>11</xdr:row>
          <xdr:rowOff>139700</xdr:rowOff>
        </xdr:to>
        <xdr:sp macro="" textlink="">
          <xdr:nvSpPr>
            <xdr:cNvPr id="7169" name="Object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368300</xdr:colOff>
          <xdr:row>40</xdr:row>
          <xdr:rowOff>88900</xdr:rowOff>
        </xdr:from>
        <xdr:to>
          <xdr:col>2</xdr:col>
          <xdr:colOff>527050</xdr:colOff>
          <xdr:row>41</xdr:row>
          <xdr:rowOff>133350</xdr:rowOff>
        </xdr:to>
        <xdr:sp macro="" textlink="">
          <xdr:nvSpPr>
            <xdr:cNvPr id="7170" name="Object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368300</xdr:colOff>
          <xdr:row>68</xdr:row>
          <xdr:rowOff>101600</xdr:rowOff>
        </xdr:from>
        <xdr:to>
          <xdr:col>2</xdr:col>
          <xdr:colOff>584200</xdr:colOff>
          <xdr:row>69</xdr:row>
          <xdr:rowOff>152400</xdr:rowOff>
        </xdr:to>
        <xdr:sp macro="" textlink="">
          <xdr:nvSpPr>
            <xdr:cNvPr id="7171" name="Object 3" hidden="1">
              <a:extLst>
                <a:ext uri="{63B3BB69-23CF-44E3-9099-C40C66FF867C}">
                  <a14:compatExt spid="_x0000_s7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374650</xdr:colOff>
          <xdr:row>102</xdr:row>
          <xdr:rowOff>57150</xdr:rowOff>
        </xdr:from>
        <xdr:to>
          <xdr:col>2</xdr:col>
          <xdr:colOff>19050</xdr:colOff>
          <xdr:row>103</xdr:row>
          <xdr:rowOff>107950</xdr:rowOff>
        </xdr:to>
        <xdr:sp macro="" textlink="">
          <xdr:nvSpPr>
            <xdr:cNvPr id="7172" name="Object 4" hidden="1">
              <a:extLst>
                <a:ext uri="{63B3BB69-23CF-44E3-9099-C40C66FF867C}">
                  <a14:compatExt spid="_x0000_s717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368300</xdr:colOff>
          <xdr:row>10</xdr:row>
          <xdr:rowOff>76200</xdr:rowOff>
        </xdr:from>
        <xdr:to>
          <xdr:col>2</xdr:col>
          <xdr:colOff>742950</xdr:colOff>
          <xdr:row>11</xdr:row>
          <xdr:rowOff>139700</xdr:rowOff>
        </xdr:to>
        <xdr:sp macro="" textlink="">
          <xdr:nvSpPr>
            <xdr:cNvPr id="9217" name="Object 1"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368300</xdr:colOff>
          <xdr:row>40</xdr:row>
          <xdr:rowOff>95250</xdr:rowOff>
        </xdr:from>
        <xdr:to>
          <xdr:col>2</xdr:col>
          <xdr:colOff>527050</xdr:colOff>
          <xdr:row>41</xdr:row>
          <xdr:rowOff>139700</xdr:rowOff>
        </xdr:to>
        <xdr:sp macro="" textlink="">
          <xdr:nvSpPr>
            <xdr:cNvPr id="9218" name="Object 2" hidden="1">
              <a:extLst>
                <a:ext uri="{63B3BB69-23CF-44E3-9099-C40C66FF867C}">
                  <a14:compatExt spid="_x0000_s9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368300</xdr:colOff>
          <xdr:row>68</xdr:row>
          <xdr:rowOff>69850</xdr:rowOff>
        </xdr:from>
        <xdr:to>
          <xdr:col>2</xdr:col>
          <xdr:colOff>584200</xdr:colOff>
          <xdr:row>69</xdr:row>
          <xdr:rowOff>120650</xdr:rowOff>
        </xdr:to>
        <xdr:sp macro="" textlink="">
          <xdr:nvSpPr>
            <xdr:cNvPr id="9219" name="Object 3" hidden="1">
              <a:extLst>
                <a:ext uri="{63B3BB69-23CF-44E3-9099-C40C66FF867C}">
                  <a14:compatExt spid="_x0000_s9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374650</xdr:colOff>
          <xdr:row>102</xdr:row>
          <xdr:rowOff>69850</xdr:rowOff>
        </xdr:from>
        <xdr:to>
          <xdr:col>2</xdr:col>
          <xdr:colOff>19050</xdr:colOff>
          <xdr:row>103</xdr:row>
          <xdr:rowOff>120650</xdr:rowOff>
        </xdr:to>
        <xdr:sp macro="" textlink="">
          <xdr:nvSpPr>
            <xdr:cNvPr id="9220" name="Object 4" hidden="1">
              <a:extLst>
                <a:ext uri="{63B3BB69-23CF-44E3-9099-C40C66FF867C}">
                  <a14:compatExt spid="_x0000_s922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8" Type="http://schemas.openxmlformats.org/officeDocument/2006/relationships/oleObject" Target="../embeddings/oleObject7.bin"/><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oleObject" Target="../embeddings/oleObject6.bin"/><Relationship Id="rId11" Type="http://schemas.openxmlformats.org/officeDocument/2006/relationships/image" Target="../media/image4.emf"/><Relationship Id="rId5" Type="http://schemas.openxmlformats.org/officeDocument/2006/relationships/image" Target="../media/image5.emf"/><Relationship Id="rId10" Type="http://schemas.openxmlformats.org/officeDocument/2006/relationships/oleObject" Target="../embeddings/oleObject8.bin"/><Relationship Id="rId4" Type="http://schemas.openxmlformats.org/officeDocument/2006/relationships/oleObject" Target="../embeddings/oleObject5.bin"/><Relationship Id="rId9" Type="http://schemas.openxmlformats.org/officeDocument/2006/relationships/image" Target="../media/image6.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J22"/>
  <sheetViews>
    <sheetView showGridLines="0" view="pageBreakPreview" topLeftCell="A13" zoomScale="110" zoomScaleNormal="100" zoomScaleSheetLayoutView="110" workbookViewId="0">
      <selection activeCell="X8" sqref="X8"/>
    </sheetView>
  </sheetViews>
  <sheetFormatPr defaultColWidth="3.6328125" defaultRowHeight="39.75" customHeight="1"/>
  <cols>
    <col min="1" max="23" width="3.6328125" style="53"/>
    <col min="24" max="24" width="6.7265625" style="53" customWidth="1"/>
    <col min="25" max="16384" width="3.6328125" style="53"/>
  </cols>
  <sheetData>
    <row r="1" spans="1:36" ht="39.75" customHeight="1">
      <c r="A1" s="158" t="s">
        <v>109</v>
      </c>
      <c r="B1" s="158"/>
      <c r="C1" s="158"/>
      <c r="D1" s="158"/>
      <c r="E1" s="158"/>
      <c r="F1" s="158"/>
      <c r="G1" s="158"/>
      <c r="H1" s="158"/>
      <c r="I1" s="158"/>
      <c r="J1" s="158"/>
      <c r="K1" s="161"/>
      <c r="L1" s="162"/>
      <c r="M1" s="163" t="s">
        <v>288</v>
      </c>
      <c r="N1" s="158"/>
      <c r="O1" s="158"/>
      <c r="P1" s="158"/>
      <c r="Q1" s="158"/>
      <c r="R1" s="159"/>
      <c r="S1" s="160"/>
      <c r="T1" s="163" t="s">
        <v>289</v>
      </c>
      <c r="U1" s="158"/>
      <c r="V1" s="158"/>
      <c r="W1" s="158"/>
      <c r="X1" s="158"/>
      <c r="Y1" s="95"/>
      <c r="Z1" s="63"/>
      <c r="AA1" s="63"/>
      <c r="AB1" s="63"/>
      <c r="AC1" s="63"/>
      <c r="AD1" s="63"/>
      <c r="AE1" s="63"/>
      <c r="AF1" s="63"/>
      <c r="AG1" s="63"/>
      <c r="AH1" s="63"/>
      <c r="AI1" s="63"/>
    </row>
    <row r="2" spans="1:36" ht="39.75" customHeight="1">
      <c r="A2" s="352" t="s">
        <v>110</v>
      </c>
      <c r="B2" s="352"/>
      <c r="C2" s="352"/>
      <c r="D2" s="352"/>
      <c r="E2" s="352"/>
      <c r="F2" s="352"/>
      <c r="G2" s="352"/>
      <c r="H2" s="352"/>
      <c r="I2" s="352"/>
      <c r="J2" s="352"/>
      <c r="K2" s="352"/>
      <c r="L2" s="352"/>
      <c r="M2" s="352"/>
      <c r="N2" s="352"/>
      <c r="O2" s="352"/>
      <c r="P2" s="352"/>
      <c r="Q2" s="352"/>
      <c r="R2" s="352"/>
      <c r="S2" s="352"/>
      <c r="T2" s="352"/>
      <c r="U2" s="352"/>
      <c r="V2" s="352"/>
      <c r="W2" s="352"/>
      <c r="X2" s="352"/>
      <c r="Y2" s="63"/>
      <c r="Z2" s="63"/>
      <c r="AA2" s="63"/>
      <c r="AB2" s="63"/>
      <c r="AC2" s="63"/>
      <c r="AD2" s="63"/>
      <c r="AE2" s="63"/>
      <c r="AF2" s="63"/>
      <c r="AG2" s="63"/>
      <c r="AH2" s="63"/>
      <c r="AI2" s="63"/>
    </row>
    <row r="3" spans="1:36" ht="39.75" customHeight="1">
      <c r="A3" s="96"/>
      <c r="B3" s="357" t="s">
        <v>111</v>
      </c>
      <c r="C3" s="357"/>
      <c r="D3" s="357"/>
      <c r="E3" s="357"/>
      <c r="F3" s="357"/>
      <c r="G3" s="357"/>
      <c r="H3" s="357"/>
      <c r="I3" s="367"/>
      <c r="J3" s="351"/>
      <c r="K3" s="351"/>
      <c r="L3" s="351"/>
      <c r="M3" s="351"/>
      <c r="N3" s="351"/>
      <c r="O3" s="351"/>
      <c r="P3" s="351"/>
      <c r="Q3" s="351"/>
      <c r="R3" s="351"/>
      <c r="S3" s="351"/>
      <c r="T3" s="351"/>
      <c r="U3" s="351"/>
      <c r="V3" s="351"/>
      <c r="W3" s="351"/>
      <c r="X3" s="96"/>
      <c r="Y3" s="63"/>
      <c r="Z3" s="63"/>
      <c r="AA3" s="63"/>
      <c r="AB3" s="63"/>
      <c r="AC3" s="63"/>
      <c r="AD3" s="63"/>
      <c r="AE3" s="63"/>
      <c r="AF3" s="63"/>
      <c r="AG3" s="63"/>
      <c r="AH3" s="63"/>
      <c r="AI3" s="63"/>
    </row>
    <row r="4" spans="1:36" ht="39.75" customHeight="1">
      <c r="A4" s="96"/>
      <c r="B4" s="357" t="s">
        <v>112</v>
      </c>
      <c r="C4" s="357"/>
      <c r="D4" s="357"/>
      <c r="E4" s="357"/>
      <c r="F4" s="357"/>
      <c r="G4" s="357"/>
      <c r="H4" s="357"/>
      <c r="I4" s="351"/>
      <c r="J4" s="351"/>
      <c r="K4" s="351"/>
      <c r="L4" s="351"/>
      <c r="M4" s="351"/>
      <c r="N4" s="351"/>
      <c r="O4" s="351"/>
      <c r="P4" s="351"/>
      <c r="Q4" s="351"/>
      <c r="R4" s="351"/>
      <c r="S4" s="351"/>
      <c r="T4" s="351"/>
      <c r="U4" s="351"/>
      <c r="V4" s="351"/>
      <c r="W4" s="351"/>
      <c r="X4" s="96"/>
      <c r="Y4" s="63"/>
      <c r="Z4" s="63"/>
      <c r="AA4" s="63"/>
      <c r="AB4" s="63"/>
      <c r="AC4" s="63"/>
      <c r="AD4" s="63"/>
      <c r="AE4" s="63"/>
      <c r="AF4" s="63"/>
      <c r="AG4" s="63"/>
      <c r="AH4" s="63"/>
      <c r="AI4" s="63"/>
    </row>
    <row r="5" spans="1:36" ht="39.75" customHeight="1">
      <c r="A5" s="96"/>
      <c r="B5" s="357" t="s">
        <v>113</v>
      </c>
      <c r="C5" s="357"/>
      <c r="D5" s="357"/>
      <c r="E5" s="357"/>
      <c r="F5" s="357"/>
      <c r="G5" s="357"/>
      <c r="H5" s="357"/>
      <c r="I5" s="351"/>
      <c r="J5" s="351"/>
      <c r="K5" s="351"/>
      <c r="L5" s="351"/>
      <c r="M5" s="351"/>
      <c r="N5" s="351"/>
      <c r="O5" s="351"/>
      <c r="P5" s="351"/>
      <c r="Q5" s="351"/>
      <c r="R5" s="351"/>
      <c r="S5" s="351"/>
      <c r="T5" s="351"/>
      <c r="U5" s="351"/>
      <c r="V5" s="351"/>
      <c r="W5" s="351"/>
      <c r="X5" s="96"/>
      <c r="Y5" s="63"/>
      <c r="Z5" s="63"/>
      <c r="AA5" s="63"/>
      <c r="AB5" s="63"/>
      <c r="AC5" s="63"/>
      <c r="AD5" s="63"/>
      <c r="AE5" s="63"/>
      <c r="AF5" s="63"/>
      <c r="AG5" s="63"/>
      <c r="AH5" s="63"/>
      <c r="AI5" s="63"/>
    </row>
    <row r="6" spans="1:36" ht="39.75" customHeight="1">
      <c r="A6" s="96"/>
      <c r="B6" s="355" t="s">
        <v>114</v>
      </c>
      <c r="C6" s="356"/>
      <c r="D6" s="356"/>
      <c r="E6" s="356"/>
      <c r="F6" s="356"/>
      <c r="G6" s="356"/>
      <c r="H6" s="356"/>
      <c r="I6" s="356"/>
      <c r="J6" s="356"/>
      <c r="K6" s="356"/>
      <c r="L6" s="356"/>
      <c r="M6" s="356"/>
      <c r="N6" s="356"/>
      <c r="O6" s="356"/>
      <c r="P6" s="356"/>
      <c r="Q6" s="356"/>
      <c r="R6" s="356"/>
      <c r="S6" s="356"/>
      <c r="T6" s="356"/>
      <c r="U6" s="356"/>
      <c r="V6" s="356"/>
      <c r="W6" s="356"/>
      <c r="X6" s="96"/>
      <c r="Y6" s="63"/>
      <c r="Z6" s="63"/>
      <c r="AA6" s="63"/>
      <c r="AB6" s="63"/>
      <c r="AC6" s="63"/>
      <c r="AD6" s="63"/>
      <c r="AE6" s="63"/>
      <c r="AF6" s="63"/>
      <c r="AG6" s="63"/>
      <c r="AH6" s="63"/>
      <c r="AI6" s="63"/>
    </row>
    <row r="7" spans="1:36" ht="39.75" customHeight="1">
      <c r="A7" s="352" t="s">
        <v>115</v>
      </c>
      <c r="B7" s="352"/>
      <c r="C7" s="352"/>
      <c r="D7" s="352"/>
      <c r="E7" s="352"/>
      <c r="F7" s="352"/>
      <c r="G7" s="352"/>
      <c r="H7" s="352"/>
      <c r="I7" s="352"/>
      <c r="J7" s="352"/>
      <c r="K7" s="352"/>
      <c r="L7" s="352"/>
      <c r="M7" s="352"/>
      <c r="N7" s="352"/>
      <c r="O7" s="352"/>
      <c r="P7" s="352"/>
      <c r="Q7" s="352"/>
      <c r="R7" s="352"/>
      <c r="S7" s="352"/>
      <c r="T7" s="352"/>
      <c r="U7" s="352"/>
      <c r="V7" s="352"/>
      <c r="W7" s="352"/>
      <c r="X7" s="352"/>
      <c r="Y7" s="63"/>
      <c r="Z7" s="63"/>
      <c r="AA7" s="63"/>
      <c r="AB7" s="63"/>
      <c r="AC7" s="63"/>
      <c r="AD7" s="63"/>
      <c r="AE7" s="63"/>
      <c r="AF7" s="63"/>
      <c r="AG7" s="63"/>
      <c r="AH7" s="63"/>
      <c r="AI7" s="63"/>
    </row>
    <row r="8" spans="1:36" ht="25" customHeight="1">
      <c r="A8" s="95"/>
      <c r="B8" s="363" t="s">
        <v>116</v>
      </c>
      <c r="C8" s="363"/>
      <c r="D8" s="363"/>
      <c r="E8" s="363"/>
      <c r="F8" s="363"/>
      <c r="G8" s="363"/>
      <c r="H8" s="95"/>
      <c r="I8" s="95"/>
      <c r="J8" s="95"/>
      <c r="K8" s="95"/>
      <c r="L8" s="95"/>
      <c r="M8" s="95"/>
      <c r="N8" s="95"/>
      <c r="O8" s="95"/>
      <c r="P8" s="95"/>
      <c r="Q8" s="95"/>
      <c r="R8" s="95"/>
      <c r="S8" s="95"/>
      <c r="T8" s="95"/>
      <c r="U8" s="95"/>
      <c r="V8" s="95"/>
      <c r="W8" s="95"/>
      <c r="X8" s="95"/>
      <c r="Y8" s="63"/>
      <c r="Z8" s="63"/>
      <c r="AA8" s="63"/>
      <c r="AB8" s="63"/>
      <c r="AC8" s="63"/>
      <c r="AD8" s="63"/>
      <c r="AE8" s="63"/>
      <c r="AF8" s="63"/>
      <c r="AG8" s="63"/>
      <c r="AH8" s="63"/>
      <c r="AI8" s="63"/>
    </row>
    <row r="9" spans="1:36" ht="25" customHeight="1">
      <c r="A9" s="98"/>
      <c r="B9" s="98"/>
      <c r="C9" s="368" t="s">
        <v>5</v>
      </c>
      <c r="D9" s="359"/>
      <c r="E9" s="359"/>
      <c r="F9" s="359"/>
      <c r="G9" s="359"/>
      <c r="H9" s="359"/>
      <c r="I9" s="359"/>
      <c r="J9" s="359"/>
      <c r="K9" s="359"/>
      <c r="L9" s="369">
        <f>L10-L11+L12</f>
        <v>0</v>
      </c>
      <c r="M9" s="370"/>
      <c r="N9" s="370"/>
      <c r="O9" s="370"/>
      <c r="P9" s="371"/>
      <c r="Q9" s="353" t="s">
        <v>117</v>
      </c>
      <c r="R9" s="354"/>
      <c r="S9" s="98"/>
      <c r="T9" s="98"/>
      <c r="U9" s="98"/>
      <c r="V9" s="98"/>
      <c r="W9" s="98"/>
      <c r="X9" s="98"/>
      <c r="Y9" s="98"/>
      <c r="Z9" s="63"/>
      <c r="AA9" s="63"/>
      <c r="AB9" s="63"/>
      <c r="AC9" s="63"/>
      <c r="AD9" s="63"/>
      <c r="AE9" s="63"/>
      <c r="AF9" s="63"/>
      <c r="AG9" s="63"/>
      <c r="AH9" s="63"/>
      <c r="AI9" s="63"/>
      <c r="AJ9" s="63"/>
    </row>
    <row r="10" spans="1:36" ht="25" customHeight="1">
      <c r="A10" s="98"/>
      <c r="B10" s="98"/>
      <c r="C10" s="98"/>
      <c r="D10" s="99" t="s">
        <v>0</v>
      </c>
      <c r="E10" s="364" t="s">
        <v>118</v>
      </c>
      <c r="F10" s="365"/>
      <c r="G10" s="365"/>
      <c r="H10" s="365"/>
      <c r="I10" s="365"/>
      <c r="J10" s="365"/>
      <c r="K10" s="366"/>
      <c r="L10" s="360"/>
      <c r="M10" s="361"/>
      <c r="N10" s="361"/>
      <c r="O10" s="361"/>
      <c r="P10" s="362"/>
      <c r="Q10" s="353" t="s">
        <v>117</v>
      </c>
      <c r="R10" s="354"/>
      <c r="S10" s="98"/>
      <c r="T10" s="98"/>
      <c r="U10" s="98"/>
      <c r="V10" s="98"/>
      <c r="W10" s="98"/>
      <c r="X10" s="98"/>
      <c r="Y10" s="98"/>
      <c r="Z10" s="63"/>
      <c r="AA10" s="63"/>
      <c r="AB10" s="63"/>
      <c r="AC10" s="63"/>
      <c r="AD10" s="63"/>
      <c r="AE10" s="63"/>
      <c r="AF10" s="63"/>
      <c r="AG10" s="63"/>
      <c r="AH10" s="63"/>
      <c r="AI10" s="63"/>
      <c r="AJ10" s="63"/>
    </row>
    <row r="11" spans="1:36" ht="25" customHeight="1">
      <c r="A11" s="100"/>
      <c r="B11" s="100"/>
      <c r="C11" s="100"/>
      <c r="D11" s="99" t="s">
        <v>1</v>
      </c>
      <c r="E11" s="364" t="s">
        <v>119</v>
      </c>
      <c r="F11" s="365"/>
      <c r="G11" s="365"/>
      <c r="H11" s="365"/>
      <c r="I11" s="365"/>
      <c r="J11" s="365"/>
      <c r="K11" s="365"/>
      <c r="L11" s="369">
        <f>I5</f>
        <v>0</v>
      </c>
      <c r="M11" s="370"/>
      <c r="N11" s="370"/>
      <c r="O11" s="370"/>
      <c r="P11" s="371"/>
      <c r="Q11" s="353" t="s">
        <v>117</v>
      </c>
      <c r="R11" s="354"/>
      <c r="S11" s="100"/>
      <c r="T11" s="95"/>
      <c r="U11" s="95"/>
      <c r="V11" s="95"/>
      <c r="W11" s="95"/>
      <c r="X11" s="95"/>
      <c r="Y11" s="95"/>
      <c r="Z11" s="63"/>
      <c r="AA11" s="63"/>
      <c r="AB11" s="63"/>
      <c r="AC11" s="63"/>
      <c r="AD11" s="63"/>
      <c r="AE11" s="63"/>
      <c r="AF11" s="63"/>
      <c r="AG11" s="63"/>
      <c r="AH11" s="63"/>
      <c r="AI11" s="63"/>
      <c r="AJ11" s="63"/>
    </row>
    <row r="12" spans="1:36" ht="25" customHeight="1">
      <c r="A12" s="95"/>
      <c r="B12" s="95"/>
      <c r="C12" s="95"/>
      <c r="D12" s="99" t="s">
        <v>2</v>
      </c>
      <c r="E12" s="364" t="s">
        <v>120</v>
      </c>
      <c r="F12" s="365"/>
      <c r="G12" s="365"/>
      <c r="H12" s="365"/>
      <c r="I12" s="365"/>
      <c r="J12" s="365"/>
      <c r="K12" s="365"/>
      <c r="L12" s="360"/>
      <c r="M12" s="361"/>
      <c r="N12" s="361"/>
      <c r="O12" s="361"/>
      <c r="P12" s="362"/>
      <c r="Q12" s="353" t="s">
        <v>117</v>
      </c>
      <c r="R12" s="354"/>
      <c r="S12" s="95"/>
      <c r="T12" s="95"/>
      <c r="U12" s="95"/>
      <c r="V12" s="95"/>
      <c r="W12" s="95"/>
      <c r="X12" s="95"/>
      <c r="Y12" s="95"/>
      <c r="Z12" s="63"/>
      <c r="AA12" s="63"/>
      <c r="AB12" s="63"/>
      <c r="AC12" s="63"/>
      <c r="AD12" s="63"/>
      <c r="AE12" s="63"/>
      <c r="AF12" s="63"/>
      <c r="AG12" s="63"/>
      <c r="AH12" s="63"/>
      <c r="AI12" s="63"/>
      <c r="AJ12" s="63"/>
    </row>
    <row r="13" spans="1:36" ht="17.5">
      <c r="A13" s="95"/>
      <c r="B13" s="350" t="s">
        <v>121</v>
      </c>
      <c r="C13" s="350"/>
      <c r="D13" s="350"/>
      <c r="E13" s="350"/>
      <c r="F13" s="350"/>
      <c r="G13" s="350"/>
      <c r="H13" s="350"/>
      <c r="I13" s="350"/>
      <c r="J13" s="350"/>
      <c r="K13" s="350"/>
      <c r="L13" s="350"/>
      <c r="M13" s="350"/>
      <c r="N13" s="350"/>
      <c r="O13" s="350"/>
      <c r="P13" s="350"/>
      <c r="Q13" s="350"/>
      <c r="R13" s="350"/>
      <c r="S13" s="350"/>
      <c r="T13" s="350"/>
      <c r="U13" s="350"/>
      <c r="V13" s="350"/>
      <c r="W13" s="350"/>
      <c r="X13" s="350"/>
      <c r="Y13" s="95"/>
      <c r="Z13" s="63"/>
      <c r="AA13" s="63"/>
      <c r="AB13" s="63"/>
      <c r="AC13" s="63"/>
      <c r="AD13" s="63"/>
      <c r="AE13" s="63"/>
      <c r="AF13" s="63"/>
      <c r="AG13" s="63"/>
      <c r="AH13" s="63"/>
      <c r="AI13" s="63"/>
      <c r="AJ13" s="63"/>
    </row>
    <row r="14" spans="1:36" ht="24.75" customHeight="1">
      <c r="A14" s="95"/>
      <c r="B14" s="95"/>
      <c r="C14" s="95"/>
      <c r="D14" s="95"/>
      <c r="E14" s="95"/>
      <c r="F14" s="95"/>
      <c r="G14" s="95"/>
      <c r="H14" s="95"/>
      <c r="I14" s="95"/>
      <c r="J14" s="95"/>
      <c r="K14" s="95"/>
      <c r="L14" s="95"/>
      <c r="M14" s="95"/>
      <c r="N14" s="95"/>
      <c r="O14" s="95"/>
      <c r="P14" s="95"/>
      <c r="Q14" s="95"/>
      <c r="R14" s="95"/>
      <c r="S14" s="95"/>
      <c r="T14" s="95"/>
      <c r="U14" s="95"/>
      <c r="V14" s="95"/>
      <c r="W14" s="95"/>
      <c r="X14" s="95"/>
      <c r="Y14" s="63"/>
      <c r="Z14" s="63"/>
      <c r="AA14" s="63"/>
      <c r="AB14" s="63"/>
      <c r="AC14" s="63"/>
      <c r="AD14" s="63"/>
      <c r="AE14" s="63"/>
      <c r="AF14" s="63"/>
      <c r="AG14" s="63"/>
      <c r="AH14" s="63"/>
      <c r="AI14" s="63"/>
    </row>
    <row r="15" spans="1:36" ht="25" customHeight="1">
      <c r="A15" s="95"/>
      <c r="B15" s="102" t="s">
        <v>122</v>
      </c>
      <c r="C15" s="102"/>
      <c r="D15" s="102"/>
      <c r="E15" s="102"/>
      <c r="F15" s="102"/>
      <c r="G15" s="102"/>
      <c r="H15" s="95"/>
      <c r="I15" s="95"/>
      <c r="J15" s="95"/>
      <c r="K15" s="95"/>
      <c r="L15" s="95"/>
      <c r="M15" s="95"/>
      <c r="N15" s="95"/>
      <c r="O15" s="95"/>
      <c r="P15" s="95"/>
      <c r="Q15" s="95"/>
      <c r="R15" s="95"/>
      <c r="S15" s="95"/>
      <c r="T15" s="95"/>
      <c r="U15" s="95"/>
      <c r="V15" s="95"/>
      <c r="W15" s="95"/>
      <c r="X15" s="95"/>
      <c r="Y15" s="63"/>
      <c r="Z15" s="63"/>
      <c r="AA15" s="63"/>
      <c r="AB15" s="63"/>
      <c r="AC15" s="63"/>
      <c r="AD15" s="63"/>
      <c r="AE15" s="63"/>
      <c r="AF15" s="63"/>
      <c r="AG15" s="63"/>
      <c r="AH15" s="63"/>
      <c r="AI15" s="63"/>
    </row>
    <row r="16" spans="1:36" ht="25" customHeight="1">
      <c r="A16" s="95"/>
      <c r="B16" s="98"/>
      <c r="C16" s="358" t="s">
        <v>123</v>
      </c>
      <c r="D16" s="359"/>
      <c r="E16" s="359"/>
      <c r="F16" s="359"/>
      <c r="G16" s="359"/>
      <c r="H16" s="359"/>
      <c r="I16" s="359"/>
      <c r="J16" s="359"/>
      <c r="K16" s="359"/>
      <c r="L16" s="360"/>
      <c r="M16" s="361"/>
      <c r="N16" s="361"/>
      <c r="O16" s="361"/>
      <c r="P16" s="362"/>
      <c r="Q16" s="353" t="s">
        <v>117</v>
      </c>
      <c r="R16" s="354"/>
      <c r="S16" s="354"/>
      <c r="T16" s="98"/>
      <c r="U16" s="98"/>
      <c r="V16" s="98"/>
      <c r="W16" s="98"/>
      <c r="X16" s="98"/>
      <c r="Y16" s="63"/>
      <c r="Z16" s="63"/>
      <c r="AA16" s="63"/>
      <c r="AB16" s="63"/>
      <c r="AC16" s="63"/>
      <c r="AD16" s="63"/>
      <c r="AE16" s="63"/>
      <c r="AF16" s="63"/>
    </row>
    <row r="17" spans="1:32" ht="17.5">
      <c r="A17" s="95"/>
      <c r="B17" s="350" t="s">
        <v>124</v>
      </c>
      <c r="C17" s="350"/>
      <c r="D17" s="350"/>
      <c r="E17" s="350"/>
      <c r="F17" s="350"/>
      <c r="G17" s="350"/>
      <c r="H17" s="350"/>
      <c r="I17" s="350"/>
      <c r="J17" s="350"/>
      <c r="K17" s="350"/>
      <c r="L17" s="350"/>
      <c r="M17" s="350"/>
      <c r="N17" s="350"/>
      <c r="O17" s="350"/>
      <c r="P17" s="350"/>
      <c r="Q17" s="350"/>
      <c r="R17" s="350"/>
      <c r="S17" s="350"/>
      <c r="T17" s="350"/>
      <c r="U17" s="350"/>
      <c r="V17" s="350"/>
      <c r="W17" s="350"/>
      <c r="X17" s="350"/>
      <c r="Y17" s="63"/>
      <c r="Z17" s="63"/>
      <c r="AA17" s="63"/>
      <c r="AB17" s="63"/>
      <c r="AC17" s="63"/>
      <c r="AD17" s="63"/>
      <c r="AE17" s="63"/>
      <c r="AF17" s="63"/>
    </row>
    <row r="18" spans="1:32" ht="17.5">
      <c r="A18" s="95"/>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63"/>
      <c r="Z18" s="63"/>
      <c r="AA18" s="63"/>
      <c r="AB18" s="63"/>
      <c r="AC18" s="63"/>
      <c r="AD18" s="63"/>
      <c r="AE18" s="63"/>
      <c r="AF18" s="63"/>
    </row>
    <row r="19" spans="1:32" ht="25" customHeight="1">
      <c r="A19" s="95"/>
      <c r="B19" s="97" t="s">
        <v>125</v>
      </c>
      <c r="C19" s="101"/>
      <c r="D19" s="101"/>
      <c r="E19" s="101"/>
      <c r="F19" s="101"/>
      <c r="G19" s="101"/>
      <c r="H19" s="65"/>
      <c r="I19" s="65"/>
      <c r="J19" s="65"/>
      <c r="K19" s="65"/>
      <c r="L19" s="95"/>
      <c r="M19" s="95"/>
      <c r="N19" s="95"/>
      <c r="O19" s="95"/>
      <c r="P19" s="95"/>
      <c r="Q19" s="65"/>
      <c r="R19" s="65"/>
      <c r="S19" s="100"/>
      <c r="T19" s="95"/>
      <c r="U19" s="95"/>
      <c r="V19" s="95"/>
      <c r="W19" s="95"/>
      <c r="X19" s="95"/>
      <c r="Y19" s="63"/>
      <c r="Z19" s="63"/>
      <c r="AA19" s="63"/>
      <c r="AB19" s="63"/>
      <c r="AC19" s="63"/>
      <c r="AD19" s="63"/>
      <c r="AE19" s="63"/>
      <c r="AF19" s="63"/>
    </row>
    <row r="20" spans="1:32" ht="25" customHeight="1">
      <c r="A20" s="95"/>
      <c r="B20" s="95"/>
      <c r="C20" s="103" t="s">
        <v>126</v>
      </c>
      <c r="D20" s="104"/>
      <c r="E20" s="104"/>
      <c r="F20" s="104"/>
      <c r="G20" s="104"/>
      <c r="H20" s="104"/>
      <c r="I20" s="104"/>
      <c r="J20" s="104"/>
      <c r="K20" s="105"/>
      <c r="L20" s="347">
        <f>L16-L9</f>
        <v>0</v>
      </c>
      <c r="M20" s="348"/>
      <c r="N20" s="348"/>
      <c r="O20" s="348"/>
      <c r="P20" s="349"/>
      <c r="Q20" s="106" t="s">
        <v>117</v>
      </c>
      <c r="R20" s="101"/>
      <c r="S20" s="101"/>
      <c r="T20" s="95"/>
      <c r="U20" s="95"/>
      <c r="V20" s="95"/>
      <c r="W20" s="95"/>
      <c r="X20" s="95"/>
      <c r="Y20" s="63"/>
      <c r="Z20" s="63"/>
      <c r="AA20" s="63"/>
      <c r="AB20" s="63"/>
      <c r="AC20" s="63"/>
      <c r="AD20" s="63"/>
      <c r="AE20" s="63"/>
      <c r="AF20" s="63"/>
    </row>
    <row r="21" spans="1:32" ht="17.5">
      <c r="A21" s="95"/>
      <c r="B21" s="107" t="s">
        <v>127</v>
      </c>
      <c r="C21" s="108"/>
      <c r="D21" s="107"/>
      <c r="E21" s="107"/>
      <c r="F21" s="107"/>
      <c r="G21" s="107"/>
      <c r="H21" s="107"/>
      <c r="I21" s="107"/>
      <c r="J21" s="107"/>
      <c r="K21" s="107"/>
      <c r="L21" s="109"/>
      <c r="M21" s="109"/>
      <c r="N21" s="109"/>
      <c r="O21" s="109"/>
      <c r="P21" s="109"/>
      <c r="Q21" s="110"/>
      <c r="R21" s="101"/>
      <c r="S21" s="101"/>
      <c r="T21" s="95"/>
      <c r="U21" s="95"/>
      <c r="V21" s="95"/>
      <c r="W21" s="95"/>
      <c r="X21" s="95"/>
      <c r="Y21" s="63"/>
      <c r="Z21" s="63"/>
      <c r="AA21" s="63"/>
      <c r="AB21" s="63"/>
      <c r="AC21" s="63"/>
      <c r="AD21" s="63"/>
      <c r="AE21" s="63"/>
      <c r="AF21" s="63"/>
    </row>
    <row r="22" spans="1:32" ht="25" customHeight="1">
      <c r="A22" s="95"/>
      <c r="B22" s="101"/>
      <c r="C22" s="101"/>
      <c r="D22" s="101"/>
      <c r="E22" s="101"/>
      <c r="F22" s="101"/>
      <c r="G22" s="101"/>
      <c r="H22" s="101"/>
      <c r="I22" s="101"/>
      <c r="J22" s="101"/>
      <c r="K22" s="101"/>
      <c r="L22" s="101"/>
      <c r="M22" s="101"/>
      <c r="N22" s="101"/>
      <c r="O22" s="101"/>
      <c r="P22" s="101"/>
      <c r="Q22" s="101"/>
      <c r="R22" s="101"/>
      <c r="S22" s="101"/>
      <c r="T22" s="101"/>
      <c r="U22" s="101"/>
      <c r="V22" s="101"/>
      <c r="W22" s="101"/>
      <c r="X22" s="101"/>
      <c r="Y22" s="63"/>
      <c r="Z22" s="63"/>
      <c r="AA22" s="63"/>
      <c r="AB22" s="63"/>
      <c r="AC22" s="63"/>
      <c r="AD22" s="63"/>
      <c r="AE22" s="63"/>
      <c r="AF22" s="63"/>
    </row>
  </sheetData>
  <sheetProtection password="B37A" sheet="1" objects="1" scenarios="1"/>
  <mergeCells count="28">
    <mergeCell ref="Q12:R12"/>
    <mergeCell ref="Q9:R9"/>
    <mergeCell ref="L12:P12"/>
    <mergeCell ref="A2:X2"/>
    <mergeCell ref="B3:H3"/>
    <mergeCell ref="I3:W3"/>
    <mergeCell ref="B4:H4"/>
    <mergeCell ref="E12:K12"/>
    <mergeCell ref="C9:K9"/>
    <mergeCell ref="L9:P9"/>
    <mergeCell ref="L10:P10"/>
    <mergeCell ref="L11:P11"/>
    <mergeCell ref="L20:P20"/>
    <mergeCell ref="B17:X17"/>
    <mergeCell ref="I4:W4"/>
    <mergeCell ref="A7:X7"/>
    <mergeCell ref="Q10:R10"/>
    <mergeCell ref="Q11:R11"/>
    <mergeCell ref="B6:W6"/>
    <mergeCell ref="B5:H5"/>
    <mergeCell ref="I5:W5"/>
    <mergeCell ref="C16:K16"/>
    <mergeCell ref="L16:P16"/>
    <mergeCell ref="B13:X13"/>
    <mergeCell ref="B8:G8"/>
    <mergeCell ref="Q16:S16"/>
    <mergeCell ref="E10:K10"/>
    <mergeCell ref="E11:K11"/>
  </mergeCells>
  <phoneticPr fontId="2"/>
  <pageMargins left="0.83" right="0.47" top="0.61" bottom="0.52" header="0.51200000000000001" footer="0.51200000000000001"/>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X106"/>
  <sheetViews>
    <sheetView showGridLines="0" tabSelected="1" view="pageBreakPreview" topLeftCell="A97" zoomScaleNormal="100" zoomScaleSheetLayoutView="100" workbookViewId="0">
      <selection activeCell="B98" sqref="B98:G101"/>
    </sheetView>
  </sheetViews>
  <sheetFormatPr defaultColWidth="12.6328125" defaultRowHeight="18.75" customHeight="1"/>
  <cols>
    <col min="1" max="1" width="5.6328125" style="53" customWidth="1"/>
    <col min="2" max="7" width="13.6328125" style="53" customWidth="1"/>
    <col min="8" max="8" width="1.453125" style="53" customWidth="1"/>
    <col min="9" max="16384" width="12.6328125" style="53"/>
  </cols>
  <sheetData>
    <row r="1" spans="1:24" ht="19.5" customHeight="1">
      <c r="A1" s="95" t="s">
        <v>36</v>
      </c>
      <c r="B1" s="95"/>
      <c r="C1" s="95"/>
      <c r="D1" s="168"/>
      <c r="E1" s="169" t="s">
        <v>292</v>
      </c>
      <c r="F1" s="167"/>
      <c r="G1" s="169" t="s">
        <v>293</v>
      </c>
      <c r="H1" s="95"/>
      <c r="I1" s="137"/>
      <c r="K1" s="95"/>
      <c r="L1" s="95"/>
      <c r="M1" s="95"/>
      <c r="N1" s="95"/>
      <c r="O1" s="95"/>
      <c r="P1" s="95"/>
      <c r="Q1" s="95"/>
      <c r="R1" s="95"/>
      <c r="S1" s="95"/>
      <c r="T1" s="95"/>
      <c r="U1" s="95"/>
      <c r="V1" s="95"/>
      <c r="W1" s="95"/>
      <c r="X1" s="95"/>
    </row>
    <row r="2" spans="1:24" ht="19.5" customHeight="1">
      <c r="A2" s="67" t="s">
        <v>84</v>
      </c>
      <c r="B2" s="52"/>
      <c r="C2" s="52"/>
      <c r="D2" s="377" t="s">
        <v>290</v>
      </c>
      <c r="E2" s="378"/>
      <c r="F2" s="377" t="s">
        <v>291</v>
      </c>
      <c r="G2" s="378"/>
      <c r="H2" s="52"/>
      <c r="I2" s="137"/>
      <c r="K2" s="52"/>
      <c r="L2" s="52"/>
      <c r="M2" s="52"/>
      <c r="N2" s="52"/>
      <c r="O2" s="52"/>
      <c r="P2" s="52"/>
      <c r="Q2" s="52"/>
      <c r="R2" s="52"/>
      <c r="S2" s="52"/>
      <c r="T2" s="52"/>
      <c r="U2" s="52"/>
      <c r="V2" s="52"/>
      <c r="W2" s="52"/>
      <c r="X2" s="52"/>
    </row>
    <row r="3" spans="1:24" ht="19.5" customHeight="1">
      <c r="A3" s="52"/>
      <c r="B3" s="381" t="s">
        <v>83</v>
      </c>
      <c r="C3" s="382"/>
      <c r="D3" s="379"/>
      <c r="E3" s="379"/>
      <c r="F3" s="380" t="str">
        <f>IF(D3="","",IF($D$3+365*8+2-1&gt;$I$3,$I$3,$D$3+365*8+2-1))</f>
        <v/>
      </c>
      <c r="G3" s="380"/>
      <c r="H3" s="52"/>
      <c r="I3" s="145">
        <v>47938</v>
      </c>
      <c r="K3" s="52"/>
      <c r="L3" s="52"/>
      <c r="M3" s="52"/>
      <c r="N3" s="52"/>
      <c r="O3" s="52"/>
      <c r="P3" s="52"/>
      <c r="Q3" s="52"/>
      <c r="R3" s="52"/>
      <c r="S3" s="52"/>
      <c r="T3" s="52"/>
      <c r="U3" s="52"/>
      <c r="V3" s="52"/>
      <c r="W3" s="52"/>
      <c r="X3" s="52"/>
    </row>
    <row r="4" spans="1:24" ht="19.5" customHeight="1">
      <c r="A4" s="86" t="s">
        <v>89</v>
      </c>
      <c r="B4" s="87" t="s">
        <v>90</v>
      </c>
      <c r="D4" s="84"/>
      <c r="E4" s="84"/>
      <c r="F4" s="85"/>
      <c r="G4" s="85"/>
      <c r="H4" s="52"/>
      <c r="K4" s="52"/>
      <c r="L4" s="52"/>
      <c r="M4" s="52"/>
      <c r="N4" s="52"/>
      <c r="O4" s="52"/>
      <c r="P4" s="52"/>
      <c r="Q4" s="52"/>
      <c r="R4" s="52"/>
      <c r="S4" s="52"/>
      <c r="T4" s="52"/>
      <c r="U4" s="52"/>
      <c r="V4" s="52"/>
      <c r="W4" s="52"/>
      <c r="X4" s="52"/>
    </row>
    <row r="5" spans="1:24" ht="19.5" customHeight="1">
      <c r="A5" s="86" t="s">
        <v>257</v>
      </c>
      <c r="B5" s="146" t="s">
        <v>216</v>
      </c>
      <c r="D5" s="84"/>
      <c r="E5" s="84"/>
      <c r="F5" s="85"/>
      <c r="G5" s="85"/>
      <c r="H5" s="52"/>
      <c r="I5" s="134" t="s">
        <v>211</v>
      </c>
      <c r="J5" s="135" t="s">
        <v>213</v>
      </c>
      <c r="K5" s="52"/>
      <c r="L5" s="52"/>
      <c r="M5" s="52"/>
      <c r="N5" s="52"/>
      <c r="O5" s="52"/>
      <c r="P5" s="52"/>
      <c r="Q5" s="52"/>
      <c r="R5" s="52"/>
      <c r="S5" s="52"/>
      <c r="T5" s="52"/>
      <c r="U5" s="52"/>
      <c r="V5" s="52"/>
      <c r="W5" s="52"/>
      <c r="X5" s="52"/>
    </row>
    <row r="6" spans="1:24" ht="19.5" customHeight="1">
      <c r="A6" s="86"/>
      <c r="B6" s="146" t="s">
        <v>263</v>
      </c>
      <c r="D6" s="84"/>
      <c r="E6" s="84"/>
      <c r="F6" s="85"/>
      <c r="G6" s="85"/>
      <c r="H6" s="52"/>
      <c r="I6" s="144" t="s">
        <v>212</v>
      </c>
      <c r="J6" s="136" t="s">
        <v>214</v>
      </c>
      <c r="K6" s="52"/>
      <c r="L6" s="52"/>
      <c r="M6" s="52"/>
      <c r="N6" s="52"/>
      <c r="O6" s="52"/>
      <c r="P6" s="52"/>
      <c r="Q6" s="52"/>
      <c r="R6" s="52"/>
      <c r="S6" s="52"/>
      <c r="T6" s="52"/>
      <c r="U6" s="52"/>
      <c r="V6" s="52"/>
      <c r="W6" s="52"/>
      <c r="X6" s="52"/>
    </row>
    <row r="7" spans="1:24" ht="19.5" customHeight="1">
      <c r="A7" s="86" t="s">
        <v>258</v>
      </c>
      <c r="B7" s="146" t="s">
        <v>254</v>
      </c>
      <c r="D7" s="84"/>
      <c r="E7" s="84"/>
      <c r="F7" s="85"/>
      <c r="G7" s="85"/>
      <c r="H7" s="85"/>
      <c r="I7" s="85"/>
      <c r="J7" s="136"/>
      <c r="K7" s="52"/>
      <c r="L7" s="52"/>
      <c r="M7" s="52"/>
      <c r="N7" s="52"/>
      <c r="O7" s="52"/>
      <c r="P7" s="52"/>
      <c r="Q7" s="52"/>
      <c r="R7" s="52"/>
      <c r="S7" s="52"/>
      <c r="T7" s="52"/>
      <c r="U7" s="52"/>
      <c r="V7" s="52"/>
      <c r="W7" s="52"/>
      <c r="X7" s="52"/>
    </row>
    <row r="8" spans="1:24" ht="19.5" customHeight="1">
      <c r="A8" s="86"/>
      <c r="B8" s="146" t="s">
        <v>255</v>
      </c>
      <c r="D8" s="84"/>
      <c r="E8" s="84"/>
      <c r="F8" s="85"/>
      <c r="G8" s="85"/>
      <c r="H8" s="85"/>
      <c r="I8" s="85"/>
      <c r="J8" s="136"/>
      <c r="K8" s="52"/>
      <c r="L8" s="52"/>
      <c r="M8" s="52"/>
      <c r="N8" s="52"/>
      <c r="O8" s="52"/>
      <c r="P8" s="52"/>
      <c r="Q8" s="52"/>
      <c r="R8" s="52"/>
      <c r="S8" s="52"/>
      <c r="T8" s="52"/>
      <c r="U8" s="52"/>
      <c r="V8" s="52"/>
      <c r="W8" s="52"/>
      <c r="X8" s="52"/>
    </row>
    <row r="9" spans="1:24" ht="19.5" customHeight="1">
      <c r="A9" s="52"/>
      <c r="B9" s="52"/>
      <c r="C9" s="52"/>
      <c r="H9" s="52"/>
      <c r="L9" s="52"/>
      <c r="M9" s="52"/>
      <c r="N9" s="52"/>
      <c r="O9" s="52"/>
      <c r="P9" s="52"/>
      <c r="Q9" s="52"/>
      <c r="R9" s="52"/>
      <c r="S9" s="52"/>
      <c r="T9" s="52"/>
      <c r="U9" s="52"/>
      <c r="V9" s="52"/>
      <c r="W9" s="52"/>
      <c r="X9" s="52"/>
    </row>
    <row r="10" spans="1:24" ht="19.5" customHeight="1">
      <c r="A10" s="67" t="s">
        <v>85</v>
      </c>
    </row>
    <row r="11" spans="1:24" ht="19.5" customHeight="1"/>
    <row r="12" spans="1:24" ht="19.5" customHeight="1"/>
    <row r="13" spans="1:24" ht="19.5" customHeight="1">
      <c r="B13" s="72" t="s">
        <v>37</v>
      </c>
      <c r="C13" s="73" t="s">
        <v>38</v>
      </c>
      <c r="D13" s="74"/>
      <c r="E13" s="75"/>
      <c r="F13" s="72" t="s">
        <v>39</v>
      </c>
    </row>
    <row r="14" spans="1:24" ht="19.5" customHeight="1">
      <c r="B14" s="56" t="s">
        <v>61</v>
      </c>
      <c r="C14" s="61" t="s">
        <v>40</v>
      </c>
      <c r="D14" s="59"/>
      <c r="E14" s="60"/>
      <c r="F14" s="55" t="s">
        <v>33</v>
      </c>
    </row>
    <row r="15" spans="1:24" ht="19.5" customHeight="1">
      <c r="B15" s="56" t="s">
        <v>59</v>
      </c>
      <c r="C15" s="61" t="s">
        <v>41</v>
      </c>
      <c r="D15" s="59"/>
      <c r="E15" s="60"/>
      <c r="F15" s="55" t="s">
        <v>33</v>
      </c>
    </row>
    <row r="16" spans="1:24" ht="19.5" customHeight="1">
      <c r="B16" s="56" t="s">
        <v>62</v>
      </c>
      <c r="C16" s="61" t="s">
        <v>42</v>
      </c>
      <c r="D16" s="59"/>
      <c r="E16" s="60"/>
      <c r="F16" s="55" t="s">
        <v>33</v>
      </c>
    </row>
    <row r="17" spans="2:6" ht="19.5" customHeight="1">
      <c r="B17" s="56" t="s">
        <v>63</v>
      </c>
      <c r="C17" s="61" t="s">
        <v>43</v>
      </c>
      <c r="D17" s="59"/>
      <c r="E17" s="60"/>
      <c r="F17" s="55" t="s">
        <v>33</v>
      </c>
    </row>
    <row r="18" spans="2:6" ht="19.5" customHeight="1"/>
    <row r="19" spans="2:6" ht="45" customHeight="1">
      <c r="B19" s="373" t="s">
        <v>44</v>
      </c>
      <c r="C19" s="76" t="s">
        <v>77</v>
      </c>
      <c r="D19" s="76" t="s">
        <v>74</v>
      </c>
      <c r="E19" s="76" t="s">
        <v>75</v>
      </c>
      <c r="F19" s="76" t="s">
        <v>76</v>
      </c>
    </row>
    <row r="20" spans="2:6" ht="19.5" customHeight="1">
      <c r="B20" s="374"/>
      <c r="C20" s="77" t="s">
        <v>63</v>
      </c>
      <c r="D20" s="77" t="s">
        <v>59</v>
      </c>
      <c r="E20" s="77" t="s">
        <v>62</v>
      </c>
      <c r="F20" s="77" t="s">
        <v>61</v>
      </c>
    </row>
    <row r="21" spans="2:6" ht="19.5" customHeight="1">
      <c r="B21" s="375"/>
      <c r="C21" s="78" t="s">
        <v>72</v>
      </c>
      <c r="D21" s="78" t="s">
        <v>72</v>
      </c>
      <c r="E21" s="78" t="s">
        <v>72</v>
      </c>
      <c r="F21" s="78" t="s">
        <v>72</v>
      </c>
    </row>
    <row r="22" spans="2:6" ht="19.5" customHeight="1">
      <c r="B22" s="147" t="s">
        <v>241</v>
      </c>
      <c r="C22" s="164">
        <f t="shared" ref="C22:C34" si="0">$G$106</f>
        <v>0</v>
      </c>
      <c r="D22" s="165" t="e">
        <f t="shared" ref="D22:D34" si="1">G51</f>
        <v>#VALUE!</v>
      </c>
      <c r="E22" s="165">
        <f t="shared" ref="E22:E34" si="2">E79</f>
        <v>0</v>
      </c>
      <c r="F22" s="164" t="e">
        <f t="shared" ref="F22:F33" si="3">ROUNDDOWN(D22-E22-C22,0)</f>
        <v>#VALUE!</v>
      </c>
    </row>
    <row r="23" spans="2:6" ht="19.5" customHeight="1">
      <c r="B23" s="147" t="s">
        <v>242</v>
      </c>
      <c r="C23" s="164">
        <f t="shared" si="0"/>
        <v>0</v>
      </c>
      <c r="D23" s="165" t="e">
        <f t="shared" si="1"/>
        <v>#VALUE!</v>
      </c>
      <c r="E23" s="165">
        <f t="shared" si="2"/>
        <v>0</v>
      </c>
      <c r="F23" s="164" t="e">
        <f t="shared" si="3"/>
        <v>#VALUE!</v>
      </c>
    </row>
    <row r="24" spans="2:6" ht="19.5" customHeight="1">
      <c r="B24" s="147" t="s">
        <v>243</v>
      </c>
      <c r="C24" s="164">
        <f t="shared" si="0"/>
        <v>0</v>
      </c>
      <c r="D24" s="165" t="e">
        <f t="shared" si="1"/>
        <v>#VALUE!</v>
      </c>
      <c r="E24" s="165">
        <f t="shared" si="2"/>
        <v>0</v>
      </c>
      <c r="F24" s="164" t="e">
        <f t="shared" si="3"/>
        <v>#VALUE!</v>
      </c>
    </row>
    <row r="25" spans="2:6" ht="19.5" customHeight="1">
      <c r="B25" s="147" t="s">
        <v>244</v>
      </c>
      <c r="C25" s="164">
        <f t="shared" si="0"/>
        <v>0</v>
      </c>
      <c r="D25" s="165" t="e">
        <f t="shared" si="1"/>
        <v>#VALUE!</v>
      </c>
      <c r="E25" s="165">
        <f t="shared" si="2"/>
        <v>0</v>
      </c>
      <c r="F25" s="164" t="e">
        <f t="shared" si="3"/>
        <v>#VALUE!</v>
      </c>
    </row>
    <row r="26" spans="2:6" ht="19.5" customHeight="1">
      <c r="B26" s="147" t="s">
        <v>245</v>
      </c>
      <c r="C26" s="164">
        <f t="shared" si="0"/>
        <v>0</v>
      </c>
      <c r="D26" s="165" t="e">
        <f t="shared" si="1"/>
        <v>#VALUE!</v>
      </c>
      <c r="E26" s="165">
        <f t="shared" si="2"/>
        <v>0</v>
      </c>
      <c r="F26" s="164" t="e">
        <f t="shared" si="3"/>
        <v>#VALUE!</v>
      </c>
    </row>
    <row r="27" spans="2:6" ht="19.5" customHeight="1">
      <c r="B27" s="147" t="s">
        <v>246</v>
      </c>
      <c r="C27" s="164">
        <f t="shared" si="0"/>
        <v>0</v>
      </c>
      <c r="D27" s="165" t="e">
        <f t="shared" si="1"/>
        <v>#VALUE!</v>
      </c>
      <c r="E27" s="165">
        <f t="shared" si="2"/>
        <v>0</v>
      </c>
      <c r="F27" s="164" t="e">
        <f t="shared" si="3"/>
        <v>#VALUE!</v>
      </c>
    </row>
    <row r="28" spans="2:6" ht="19.5" customHeight="1">
      <c r="B28" s="147" t="s">
        <v>247</v>
      </c>
      <c r="C28" s="164">
        <f t="shared" si="0"/>
        <v>0</v>
      </c>
      <c r="D28" s="165" t="e">
        <f t="shared" si="1"/>
        <v>#VALUE!</v>
      </c>
      <c r="E28" s="165">
        <f t="shared" si="2"/>
        <v>0</v>
      </c>
      <c r="F28" s="164" t="e">
        <f t="shared" si="3"/>
        <v>#VALUE!</v>
      </c>
    </row>
    <row r="29" spans="2:6" ht="19.5" customHeight="1">
      <c r="B29" s="147" t="s">
        <v>248</v>
      </c>
      <c r="C29" s="164">
        <f t="shared" si="0"/>
        <v>0</v>
      </c>
      <c r="D29" s="165" t="e">
        <f t="shared" si="1"/>
        <v>#VALUE!</v>
      </c>
      <c r="E29" s="165">
        <f t="shared" si="2"/>
        <v>0</v>
      </c>
      <c r="F29" s="164" t="e">
        <f t="shared" si="3"/>
        <v>#VALUE!</v>
      </c>
    </row>
    <row r="30" spans="2:6" ht="19.5" customHeight="1">
      <c r="B30" s="147" t="s">
        <v>249</v>
      </c>
      <c r="C30" s="164">
        <f t="shared" si="0"/>
        <v>0</v>
      </c>
      <c r="D30" s="165" t="e">
        <f t="shared" si="1"/>
        <v>#VALUE!</v>
      </c>
      <c r="E30" s="165">
        <f t="shared" si="2"/>
        <v>0</v>
      </c>
      <c r="F30" s="164" t="e">
        <f t="shared" si="3"/>
        <v>#VALUE!</v>
      </c>
    </row>
    <row r="31" spans="2:6" ht="19.5" customHeight="1">
      <c r="B31" s="147" t="s">
        <v>250</v>
      </c>
      <c r="C31" s="164">
        <f t="shared" si="0"/>
        <v>0</v>
      </c>
      <c r="D31" s="165" t="e">
        <f t="shared" si="1"/>
        <v>#VALUE!</v>
      </c>
      <c r="E31" s="165">
        <f t="shared" si="2"/>
        <v>0</v>
      </c>
      <c r="F31" s="164" t="e">
        <f t="shared" si="3"/>
        <v>#VALUE!</v>
      </c>
    </row>
    <row r="32" spans="2:6" ht="19.5" customHeight="1">
      <c r="B32" s="147" t="s">
        <v>251</v>
      </c>
      <c r="C32" s="164">
        <f t="shared" si="0"/>
        <v>0</v>
      </c>
      <c r="D32" s="165" t="e">
        <f t="shared" si="1"/>
        <v>#VALUE!</v>
      </c>
      <c r="E32" s="165">
        <f t="shared" si="2"/>
        <v>0</v>
      </c>
      <c r="F32" s="164" t="e">
        <f t="shared" si="3"/>
        <v>#VALUE!</v>
      </c>
    </row>
    <row r="33" spans="1:8" ht="19.5" customHeight="1">
      <c r="B33" s="147" t="s">
        <v>252</v>
      </c>
      <c r="C33" s="164">
        <f t="shared" si="0"/>
        <v>0</v>
      </c>
      <c r="D33" s="165" t="e">
        <f t="shared" si="1"/>
        <v>#VALUE!</v>
      </c>
      <c r="E33" s="165">
        <f t="shared" si="2"/>
        <v>0</v>
      </c>
      <c r="F33" s="164" t="e">
        <f t="shared" si="3"/>
        <v>#VALUE!</v>
      </c>
    </row>
    <row r="34" spans="1:8" ht="19.5" customHeight="1" thickBot="1">
      <c r="B34" s="147" t="s">
        <v>253</v>
      </c>
      <c r="C34" s="164">
        <f t="shared" si="0"/>
        <v>0</v>
      </c>
      <c r="D34" s="165" t="e">
        <f t="shared" si="1"/>
        <v>#VALUE!</v>
      </c>
      <c r="E34" s="165">
        <f t="shared" si="2"/>
        <v>0</v>
      </c>
      <c r="F34" s="164" t="e">
        <f>ROUNDDOWN(D34-E34-C34,0)</f>
        <v>#VALUE!</v>
      </c>
    </row>
    <row r="35" spans="1:8" ht="19.5" customHeight="1" thickTop="1">
      <c r="B35" s="79" t="s">
        <v>46</v>
      </c>
      <c r="C35" s="133">
        <f>SUM(C22:C34)</f>
        <v>0</v>
      </c>
      <c r="D35" s="166" t="e">
        <f>SUM(D22:D34)</f>
        <v>#VALUE!</v>
      </c>
      <c r="E35" s="166">
        <f>SUM(E22:E34)</f>
        <v>0</v>
      </c>
      <c r="F35" s="133" t="e">
        <f>SUM(F22:F34)</f>
        <v>#VALUE!</v>
      </c>
    </row>
    <row r="36" spans="1:8" ht="30.75" customHeight="1">
      <c r="A36" s="94" t="s">
        <v>89</v>
      </c>
      <c r="B36" s="376" t="s">
        <v>105</v>
      </c>
      <c r="C36" s="376"/>
      <c r="D36" s="376"/>
      <c r="E36" s="376"/>
      <c r="F36" s="376"/>
      <c r="G36" s="376"/>
      <c r="H36" s="376"/>
    </row>
    <row r="37" spans="1:8" ht="30.75" customHeight="1">
      <c r="A37" s="94" t="s">
        <v>91</v>
      </c>
      <c r="B37" s="376" t="s">
        <v>106</v>
      </c>
      <c r="C37" s="376"/>
      <c r="D37" s="376"/>
      <c r="E37" s="376"/>
      <c r="F37" s="376"/>
      <c r="G37" s="376"/>
      <c r="H37" s="376"/>
    </row>
    <row r="38" spans="1:8" ht="19.5" customHeight="1">
      <c r="A38" s="94" t="s">
        <v>108</v>
      </c>
      <c r="B38" s="376" t="s">
        <v>107</v>
      </c>
      <c r="C38" s="376"/>
      <c r="D38" s="376"/>
      <c r="E38" s="376"/>
      <c r="F38" s="376"/>
      <c r="G38" s="376"/>
      <c r="H38" s="376"/>
    </row>
    <row r="39" spans="1:8" ht="19.5" customHeight="1"/>
    <row r="40" spans="1:8" ht="19.5" customHeight="1">
      <c r="A40" s="67" t="s">
        <v>86</v>
      </c>
    </row>
    <row r="41" spans="1:8" ht="19.5" customHeight="1"/>
    <row r="42" spans="1:8" ht="19.5" customHeight="1"/>
    <row r="43" spans="1:8" ht="19.5" customHeight="1">
      <c r="B43" s="72" t="s">
        <v>37</v>
      </c>
      <c r="C43" s="73" t="s">
        <v>38</v>
      </c>
      <c r="D43" s="74"/>
      <c r="E43" s="75"/>
      <c r="F43" s="72" t="s">
        <v>39</v>
      </c>
    </row>
    <row r="44" spans="1:8" ht="19.5" customHeight="1">
      <c r="B44" s="56" t="s">
        <v>64</v>
      </c>
      <c r="C44" s="61" t="s">
        <v>41</v>
      </c>
      <c r="D44" s="59"/>
      <c r="E44" s="60"/>
      <c r="F44" s="55" t="s">
        <v>65</v>
      </c>
    </row>
    <row r="45" spans="1:8" ht="19.5" customHeight="1">
      <c r="B45" s="56" t="s">
        <v>66</v>
      </c>
      <c r="C45" s="61" t="s">
        <v>47</v>
      </c>
      <c r="D45" s="59"/>
      <c r="E45" s="60"/>
      <c r="F45" s="55" t="s">
        <v>65</v>
      </c>
    </row>
    <row r="46" spans="1:8" ht="19.5" customHeight="1">
      <c r="B46" s="56" t="s">
        <v>67</v>
      </c>
      <c r="C46" s="61" t="s">
        <v>48</v>
      </c>
      <c r="D46" s="59"/>
      <c r="E46" s="60"/>
      <c r="F46" s="55" t="s">
        <v>65</v>
      </c>
    </row>
    <row r="47" spans="1:8" ht="19.5" customHeight="1">
      <c r="B47" s="62"/>
      <c r="C47" s="63"/>
      <c r="D47" s="63"/>
      <c r="E47" s="63"/>
      <c r="F47" s="58"/>
    </row>
    <row r="48" spans="1:8" ht="39">
      <c r="B48" s="373" t="s">
        <v>44</v>
      </c>
      <c r="C48" s="80" t="s">
        <v>49</v>
      </c>
      <c r="D48" s="80" t="s">
        <v>50</v>
      </c>
      <c r="E48" s="80" t="s">
        <v>51</v>
      </c>
      <c r="F48" s="76" t="s">
        <v>81</v>
      </c>
      <c r="G48" s="76" t="s">
        <v>74</v>
      </c>
    </row>
    <row r="49" spans="2:7" ht="20.25" customHeight="1">
      <c r="B49" s="374"/>
      <c r="C49" s="77" t="s">
        <v>60</v>
      </c>
      <c r="D49" s="77" t="s">
        <v>80</v>
      </c>
      <c r="E49" s="77" t="s">
        <v>59</v>
      </c>
      <c r="F49" s="81"/>
      <c r="G49" s="77" t="s">
        <v>59</v>
      </c>
    </row>
    <row r="50" spans="2:7" ht="20.25" customHeight="1">
      <c r="B50" s="375"/>
      <c r="C50" s="78" t="s">
        <v>72</v>
      </c>
      <c r="D50" s="78" t="s">
        <v>72</v>
      </c>
      <c r="E50" s="78" t="s">
        <v>72</v>
      </c>
      <c r="F50" s="82" t="s">
        <v>73</v>
      </c>
      <c r="G50" s="78" t="s">
        <v>72</v>
      </c>
    </row>
    <row r="51" spans="2:7" ht="19.5" customHeight="1">
      <c r="B51" s="147" t="s">
        <v>241</v>
      </c>
      <c r="C51" s="165" t="e">
        <f>'（別紙）吸収量算定シート'!B59</f>
        <v>#VALUE!</v>
      </c>
      <c r="D51" s="165" t="e">
        <f>'（別紙）吸収量算定シート'!C59</f>
        <v>#VALUE!</v>
      </c>
      <c r="E51" s="165" t="e">
        <f t="shared" ref="E51:E63" si="4">SUM(C51:D51)</f>
        <v>#VALUE!</v>
      </c>
      <c r="F51" s="164">
        <f>年度計算シート!E12</f>
        <v>365</v>
      </c>
      <c r="G51" s="165" t="e">
        <f>ROUND(E51*F51/年度計算シート!B12,1)</f>
        <v>#VALUE!</v>
      </c>
    </row>
    <row r="52" spans="2:7" ht="19.5" customHeight="1">
      <c r="B52" s="147" t="s">
        <v>242</v>
      </c>
      <c r="C52" s="165" t="e">
        <f>'（別紙）吸収量算定シート'!B60</f>
        <v>#VALUE!</v>
      </c>
      <c r="D52" s="165" t="e">
        <f>'（別紙）吸収量算定シート'!C60</f>
        <v>#VALUE!</v>
      </c>
      <c r="E52" s="165" t="e">
        <f t="shared" si="4"/>
        <v>#VALUE!</v>
      </c>
      <c r="F52" s="164">
        <f>年度計算シート!E13</f>
        <v>366</v>
      </c>
      <c r="G52" s="165" t="e">
        <f>ROUND(E52*F52/年度計算シート!B13,1)</f>
        <v>#VALUE!</v>
      </c>
    </row>
    <row r="53" spans="2:7" ht="19.5" customHeight="1">
      <c r="B53" s="147" t="s">
        <v>243</v>
      </c>
      <c r="C53" s="165" t="e">
        <f>'（別紙）吸収量算定シート'!B61</f>
        <v>#VALUE!</v>
      </c>
      <c r="D53" s="165" t="e">
        <f>'（別紙）吸収量算定シート'!C61</f>
        <v>#VALUE!</v>
      </c>
      <c r="E53" s="165" t="e">
        <f t="shared" si="4"/>
        <v>#VALUE!</v>
      </c>
      <c r="F53" s="164">
        <f>年度計算シート!E14</f>
        <v>365</v>
      </c>
      <c r="G53" s="165" t="e">
        <f>ROUND(E53*F53/年度計算シート!B14,1)</f>
        <v>#VALUE!</v>
      </c>
    </row>
    <row r="54" spans="2:7" ht="19.5" customHeight="1">
      <c r="B54" s="147" t="s">
        <v>244</v>
      </c>
      <c r="C54" s="165" t="e">
        <f>'（別紙）吸収量算定シート'!B62</f>
        <v>#VALUE!</v>
      </c>
      <c r="D54" s="165" t="e">
        <f>'（別紙）吸収量算定シート'!C62</f>
        <v>#VALUE!</v>
      </c>
      <c r="E54" s="165" t="e">
        <f t="shared" si="4"/>
        <v>#VALUE!</v>
      </c>
      <c r="F54" s="164">
        <f>年度計算シート!E15</f>
        <v>365</v>
      </c>
      <c r="G54" s="165" t="e">
        <f>ROUND(E54*F54/年度計算シート!B15,1)</f>
        <v>#VALUE!</v>
      </c>
    </row>
    <row r="55" spans="2:7" ht="19.5" customHeight="1">
      <c r="B55" s="147" t="s">
        <v>245</v>
      </c>
      <c r="C55" s="165" t="e">
        <f>'（別紙）吸収量算定シート'!B63</f>
        <v>#VALUE!</v>
      </c>
      <c r="D55" s="165" t="e">
        <f>'（別紙）吸収量算定シート'!C63</f>
        <v>#VALUE!</v>
      </c>
      <c r="E55" s="165" t="e">
        <f t="shared" si="4"/>
        <v>#VALUE!</v>
      </c>
      <c r="F55" s="164">
        <f>年度計算シート!E16</f>
        <v>365</v>
      </c>
      <c r="G55" s="165" t="e">
        <f>ROUND(E55*F55/年度計算シート!B16,1)</f>
        <v>#VALUE!</v>
      </c>
    </row>
    <row r="56" spans="2:7" ht="19.5" customHeight="1">
      <c r="B56" s="147" t="s">
        <v>246</v>
      </c>
      <c r="C56" s="165" t="e">
        <f>'（別紙）吸収量算定シート'!B64</f>
        <v>#VALUE!</v>
      </c>
      <c r="D56" s="165" t="e">
        <f>'（別紙）吸収量算定シート'!C64</f>
        <v>#VALUE!</v>
      </c>
      <c r="E56" s="165" t="e">
        <f t="shared" si="4"/>
        <v>#VALUE!</v>
      </c>
      <c r="F56" s="164">
        <f>年度計算シート!E17</f>
        <v>366</v>
      </c>
      <c r="G56" s="165" t="e">
        <f>ROUND(E56*F56/年度計算シート!B17,1)</f>
        <v>#VALUE!</v>
      </c>
    </row>
    <row r="57" spans="2:7" ht="19.5" customHeight="1">
      <c r="B57" s="147" t="s">
        <v>247</v>
      </c>
      <c r="C57" s="165" t="e">
        <f>'（別紙）吸収量算定シート'!B65</f>
        <v>#VALUE!</v>
      </c>
      <c r="D57" s="165" t="e">
        <f>'（別紙）吸収量算定シート'!C65</f>
        <v>#VALUE!</v>
      </c>
      <c r="E57" s="165" t="e">
        <f t="shared" si="4"/>
        <v>#VALUE!</v>
      </c>
      <c r="F57" s="164">
        <f>年度計算シート!E18</f>
        <v>365</v>
      </c>
      <c r="G57" s="165" t="e">
        <f>ROUND(E57*F57/年度計算シート!B18,1)</f>
        <v>#VALUE!</v>
      </c>
    </row>
    <row r="58" spans="2:7" ht="19.5" customHeight="1">
      <c r="B58" s="147" t="s">
        <v>248</v>
      </c>
      <c r="C58" s="165" t="e">
        <f>'（別紙）吸収量算定シート'!B66</f>
        <v>#VALUE!</v>
      </c>
      <c r="D58" s="165" t="e">
        <f>'（別紙）吸収量算定シート'!C66</f>
        <v>#VALUE!</v>
      </c>
      <c r="E58" s="165" t="e">
        <f t="shared" si="4"/>
        <v>#VALUE!</v>
      </c>
      <c r="F58" s="164">
        <f>年度計算シート!E19</f>
        <v>365</v>
      </c>
      <c r="G58" s="165" t="e">
        <f>ROUND(E58*F58/年度計算シート!B19,1)</f>
        <v>#VALUE!</v>
      </c>
    </row>
    <row r="59" spans="2:7" ht="19.5" customHeight="1">
      <c r="B59" s="147" t="s">
        <v>249</v>
      </c>
      <c r="C59" s="165" t="e">
        <f>'（別紙）吸収量算定シート'!B67</f>
        <v>#VALUE!</v>
      </c>
      <c r="D59" s="165" t="e">
        <f>'（別紙）吸収量算定シート'!C67</f>
        <v>#VALUE!</v>
      </c>
      <c r="E59" s="165" t="e">
        <f t="shared" si="4"/>
        <v>#VALUE!</v>
      </c>
      <c r="F59" s="164">
        <f>年度計算シート!E20</f>
        <v>365</v>
      </c>
      <c r="G59" s="165" t="e">
        <f>ROUND(E59*F59/年度計算シート!B20,1)</f>
        <v>#VALUE!</v>
      </c>
    </row>
    <row r="60" spans="2:7" ht="19.5" customHeight="1">
      <c r="B60" s="147" t="s">
        <v>250</v>
      </c>
      <c r="C60" s="165" t="e">
        <f>'（別紙）吸収量算定シート'!B68</f>
        <v>#VALUE!</v>
      </c>
      <c r="D60" s="165" t="e">
        <f>'（別紙）吸収量算定シート'!C68</f>
        <v>#VALUE!</v>
      </c>
      <c r="E60" s="165" t="e">
        <f t="shared" si="4"/>
        <v>#VALUE!</v>
      </c>
      <c r="F60" s="164">
        <f>年度計算シート!E21</f>
        <v>366</v>
      </c>
      <c r="G60" s="165" t="e">
        <f>ROUND(E60*F60/年度計算シート!B21,1)</f>
        <v>#VALUE!</v>
      </c>
    </row>
    <row r="61" spans="2:7" ht="19.5" customHeight="1">
      <c r="B61" s="147" t="s">
        <v>251</v>
      </c>
      <c r="C61" s="165" t="e">
        <f>'（別紙）吸収量算定シート'!B69</f>
        <v>#VALUE!</v>
      </c>
      <c r="D61" s="165" t="e">
        <f>'（別紙）吸収量算定シート'!C69</f>
        <v>#VALUE!</v>
      </c>
      <c r="E61" s="165" t="e">
        <f t="shared" si="4"/>
        <v>#VALUE!</v>
      </c>
      <c r="F61" s="164">
        <f>年度計算シート!E22</f>
        <v>365</v>
      </c>
      <c r="G61" s="165" t="e">
        <f>ROUND(E61*F61/年度計算シート!B22,1)</f>
        <v>#VALUE!</v>
      </c>
    </row>
    <row r="62" spans="2:7" ht="19.5" customHeight="1">
      <c r="B62" s="147" t="s">
        <v>252</v>
      </c>
      <c r="C62" s="165" t="e">
        <f>'（別紙）吸収量算定シート'!B70</f>
        <v>#VALUE!</v>
      </c>
      <c r="D62" s="165" t="e">
        <f>'（別紙）吸収量算定シート'!C70</f>
        <v>#VALUE!</v>
      </c>
      <c r="E62" s="165" t="e">
        <f t="shared" si="4"/>
        <v>#VALUE!</v>
      </c>
      <c r="F62" s="164">
        <f>年度計算シート!E23</f>
        <v>365</v>
      </c>
      <c r="G62" s="165" t="e">
        <f>ROUND(E62*F62/年度計算シート!B23,1)</f>
        <v>#VALUE!</v>
      </c>
    </row>
    <row r="63" spans="2:7" ht="19.5" customHeight="1" thickBot="1">
      <c r="B63" s="147" t="s">
        <v>253</v>
      </c>
      <c r="C63" s="165" t="e">
        <f>'（別紙）吸収量算定シート'!B71</f>
        <v>#VALUE!</v>
      </c>
      <c r="D63" s="165" t="e">
        <f>'（別紙）吸収量算定シート'!C71</f>
        <v>#VALUE!</v>
      </c>
      <c r="E63" s="165" t="e">
        <f t="shared" si="4"/>
        <v>#VALUE!</v>
      </c>
      <c r="F63" s="164">
        <f>年度計算シート!E24</f>
        <v>365</v>
      </c>
      <c r="G63" s="165" t="e">
        <f>ROUND(E63*F63/年度計算シート!B24,1)</f>
        <v>#VALUE!</v>
      </c>
    </row>
    <row r="64" spans="2:7" ht="19.5" customHeight="1" thickTop="1">
      <c r="B64" s="79" t="s">
        <v>46</v>
      </c>
      <c r="C64" s="133"/>
      <c r="D64" s="133"/>
      <c r="E64" s="133"/>
      <c r="F64" s="133"/>
      <c r="G64" s="166" t="e">
        <f>SUM(G51:G63)</f>
        <v>#VALUE!</v>
      </c>
    </row>
    <row r="65" spans="1:8" ht="30.75" customHeight="1">
      <c r="A65" s="94" t="s">
        <v>89</v>
      </c>
      <c r="B65" s="376" t="s">
        <v>103</v>
      </c>
      <c r="C65" s="376"/>
      <c r="D65" s="376"/>
      <c r="E65" s="376"/>
      <c r="F65" s="376"/>
      <c r="G65" s="376"/>
      <c r="H65" s="376"/>
    </row>
    <row r="66" spans="1:8" ht="54" customHeight="1">
      <c r="A66" s="94" t="s">
        <v>91</v>
      </c>
      <c r="B66" s="376" t="s">
        <v>259</v>
      </c>
      <c r="C66" s="376"/>
      <c r="D66" s="376"/>
      <c r="E66" s="376"/>
      <c r="F66" s="376"/>
      <c r="G66" s="376"/>
      <c r="H66" s="376"/>
    </row>
    <row r="67" spans="1:8" ht="19.5" customHeight="1">
      <c r="B67" s="92"/>
      <c r="C67" s="93"/>
    </row>
    <row r="68" spans="1:8" ht="19.5" customHeight="1">
      <c r="A68" s="67" t="s">
        <v>87</v>
      </c>
    </row>
    <row r="69" spans="1:8" ht="19.5" customHeight="1"/>
    <row r="70" spans="1:8" ht="19.5" customHeight="1"/>
    <row r="71" spans="1:8" ht="19.5" customHeight="1">
      <c r="B71" s="72" t="s">
        <v>37</v>
      </c>
      <c r="C71" s="73" t="s">
        <v>38</v>
      </c>
      <c r="D71" s="74"/>
      <c r="E71" s="75"/>
      <c r="F71" s="72" t="s">
        <v>39</v>
      </c>
    </row>
    <row r="72" spans="1:8" ht="19.5" customHeight="1">
      <c r="B72" s="56" t="s">
        <v>69</v>
      </c>
      <c r="C72" s="61" t="s">
        <v>45</v>
      </c>
      <c r="D72" s="59"/>
      <c r="E72" s="60"/>
      <c r="F72" s="55" t="s">
        <v>65</v>
      </c>
    </row>
    <row r="73" spans="1:8" ht="19.5" customHeight="1">
      <c r="B73" s="56" t="s">
        <v>70</v>
      </c>
      <c r="C73" s="61" t="s">
        <v>52</v>
      </c>
      <c r="D73" s="59"/>
      <c r="E73" s="60"/>
      <c r="F73" s="55" t="s">
        <v>65</v>
      </c>
    </row>
    <row r="74" spans="1:8" ht="19.5" customHeight="1">
      <c r="B74" s="56" t="s">
        <v>71</v>
      </c>
      <c r="C74" s="61" t="s">
        <v>53</v>
      </c>
      <c r="D74" s="59"/>
      <c r="E74" s="60"/>
      <c r="F74" s="55" t="s">
        <v>65</v>
      </c>
    </row>
    <row r="75" spans="1:8" ht="19.5" customHeight="1"/>
    <row r="76" spans="1:8" ht="52">
      <c r="B76" s="373" t="s">
        <v>44</v>
      </c>
      <c r="C76" s="76" t="s">
        <v>78</v>
      </c>
      <c r="D76" s="76" t="s">
        <v>79</v>
      </c>
      <c r="E76" s="76" t="s">
        <v>75</v>
      </c>
      <c r="F76" s="64"/>
      <c r="G76" s="65"/>
    </row>
    <row r="77" spans="1:8" ht="19.5" customHeight="1">
      <c r="B77" s="374"/>
      <c r="C77" s="77" t="s">
        <v>68</v>
      </c>
      <c r="D77" s="77" t="s">
        <v>58</v>
      </c>
      <c r="E77" s="77" t="s">
        <v>62</v>
      </c>
      <c r="F77" s="64"/>
      <c r="G77" s="65"/>
    </row>
    <row r="78" spans="1:8" ht="19.5" customHeight="1">
      <c r="B78" s="375"/>
      <c r="C78" s="78" t="s">
        <v>72</v>
      </c>
      <c r="D78" s="78" t="s">
        <v>72</v>
      </c>
      <c r="E78" s="78" t="s">
        <v>72</v>
      </c>
      <c r="F78" s="57"/>
      <c r="G78" s="58"/>
    </row>
    <row r="79" spans="1:8" ht="19.5" customHeight="1">
      <c r="B79" s="147" t="s">
        <v>241</v>
      </c>
      <c r="C79" s="165">
        <f>'（別紙）排出量算定シート（FO-001）'!S15</f>
        <v>0</v>
      </c>
      <c r="D79" s="165">
        <f>'（別紙）排出量算定シート（FO-001）'!T15</f>
        <v>0</v>
      </c>
      <c r="E79" s="165">
        <f t="shared" ref="E79:E90" si="5">ROUND(SUM(C79:D79),1)</f>
        <v>0</v>
      </c>
      <c r="F79" s="66"/>
      <c r="G79" s="63"/>
    </row>
    <row r="80" spans="1:8" ht="19.5" customHeight="1">
      <c r="B80" s="147" t="s">
        <v>242</v>
      </c>
      <c r="C80" s="165">
        <f>'（別紙）排出量算定シート（FO-001）'!S16</f>
        <v>0</v>
      </c>
      <c r="D80" s="165">
        <f>'（別紙）排出量算定シート（FO-001）'!T16</f>
        <v>0</v>
      </c>
      <c r="E80" s="165">
        <f t="shared" si="5"/>
        <v>0</v>
      </c>
      <c r="F80" s="66"/>
      <c r="G80" s="63"/>
    </row>
    <row r="81" spans="1:8" ht="19.5" customHeight="1">
      <c r="B81" s="147" t="s">
        <v>243</v>
      </c>
      <c r="C81" s="165">
        <f>'（別紙）排出量算定シート（FO-001）'!S17</f>
        <v>0</v>
      </c>
      <c r="D81" s="165">
        <f>'（別紙）排出量算定シート（FO-001）'!T17</f>
        <v>0</v>
      </c>
      <c r="E81" s="165">
        <f t="shared" si="5"/>
        <v>0</v>
      </c>
      <c r="F81" s="66"/>
      <c r="G81" s="63"/>
    </row>
    <row r="82" spans="1:8" ht="19.5" customHeight="1">
      <c r="B82" s="147" t="s">
        <v>244</v>
      </c>
      <c r="C82" s="165">
        <f>'（別紙）排出量算定シート（FO-001）'!S18</f>
        <v>0</v>
      </c>
      <c r="D82" s="165">
        <f>'（別紙）排出量算定シート（FO-001）'!T18</f>
        <v>0</v>
      </c>
      <c r="E82" s="165">
        <f t="shared" si="5"/>
        <v>0</v>
      </c>
      <c r="F82" s="66"/>
      <c r="G82" s="63"/>
    </row>
    <row r="83" spans="1:8" ht="19.5" customHeight="1">
      <c r="B83" s="147" t="s">
        <v>245</v>
      </c>
      <c r="C83" s="165">
        <f>'（別紙）排出量算定シート（FO-001）'!S19</f>
        <v>0</v>
      </c>
      <c r="D83" s="165">
        <f>'（別紙）排出量算定シート（FO-001）'!T19</f>
        <v>0</v>
      </c>
      <c r="E83" s="165">
        <f t="shared" si="5"/>
        <v>0</v>
      </c>
      <c r="F83" s="66"/>
      <c r="G83" s="63"/>
    </row>
    <row r="84" spans="1:8" ht="19.5" customHeight="1">
      <c r="B84" s="147" t="s">
        <v>246</v>
      </c>
      <c r="C84" s="165">
        <f>'（別紙）排出量算定シート（FO-001）'!S20</f>
        <v>0</v>
      </c>
      <c r="D84" s="165">
        <f>'（別紙）排出量算定シート（FO-001）'!T20</f>
        <v>0</v>
      </c>
      <c r="E84" s="165">
        <f t="shared" si="5"/>
        <v>0</v>
      </c>
      <c r="F84" s="66"/>
      <c r="G84" s="63"/>
    </row>
    <row r="85" spans="1:8" ht="19.5" customHeight="1">
      <c r="B85" s="147" t="s">
        <v>247</v>
      </c>
      <c r="C85" s="165">
        <f>'（別紙）排出量算定シート（FO-001）'!S21</f>
        <v>0</v>
      </c>
      <c r="D85" s="165">
        <f>'（別紙）排出量算定シート（FO-001）'!T21</f>
        <v>0</v>
      </c>
      <c r="E85" s="165">
        <f t="shared" si="5"/>
        <v>0</v>
      </c>
      <c r="F85" s="66"/>
      <c r="G85" s="63"/>
    </row>
    <row r="86" spans="1:8" ht="19.5" customHeight="1">
      <c r="B86" s="147" t="s">
        <v>248</v>
      </c>
      <c r="C86" s="165">
        <f>'（別紙）排出量算定シート（FO-001）'!S22</f>
        <v>0</v>
      </c>
      <c r="D86" s="165">
        <f>'（別紙）排出量算定シート（FO-001）'!T22</f>
        <v>0</v>
      </c>
      <c r="E86" s="165">
        <f t="shared" si="5"/>
        <v>0</v>
      </c>
      <c r="F86" s="66"/>
      <c r="G86" s="63"/>
    </row>
    <row r="87" spans="1:8" ht="19.5" customHeight="1">
      <c r="B87" s="147" t="s">
        <v>249</v>
      </c>
      <c r="C87" s="165">
        <f>'（別紙）排出量算定シート（FO-001）'!S23</f>
        <v>0</v>
      </c>
      <c r="D87" s="165">
        <f>'（別紙）排出量算定シート（FO-001）'!T23</f>
        <v>0</v>
      </c>
      <c r="E87" s="165">
        <f t="shared" si="5"/>
        <v>0</v>
      </c>
      <c r="F87" s="66"/>
      <c r="G87" s="63"/>
    </row>
    <row r="88" spans="1:8" ht="19.5" customHeight="1">
      <c r="B88" s="147" t="s">
        <v>250</v>
      </c>
      <c r="C88" s="165">
        <f>'（別紙）排出量算定シート（FO-001）'!S24</f>
        <v>0</v>
      </c>
      <c r="D88" s="165">
        <f>'（別紙）排出量算定シート（FO-001）'!T24</f>
        <v>0</v>
      </c>
      <c r="E88" s="165">
        <f t="shared" si="5"/>
        <v>0</v>
      </c>
      <c r="F88" s="66"/>
      <c r="G88" s="63"/>
    </row>
    <row r="89" spans="1:8" ht="19.5" customHeight="1">
      <c r="B89" s="147" t="s">
        <v>251</v>
      </c>
      <c r="C89" s="165">
        <f>'（別紙）排出量算定シート（FO-001）'!S25</f>
        <v>0</v>
      </c>
      <c r="D89" s="165">
        <f>'（別紙）排出量算定シート（FO-001）'!T25</f>
        <v>0</v>
      </c>
      <c r="E89" s="165">
        <f t="shared" si="5"/>
        <v>0</v>
      </c>
      <c r="F89" s="66"/>
      <c r="G89" s="63"/>
    </row>
    <row r="90" spans="1:8" ht="19.5" customHeight="1">
      <c r="B90" s="147" t="s">
        <v>252</v>
      </c>
      <c r="C90" s="165">
        <f>'（別紙）排出量算定シート（FO-001）'!S26</f>
        <v>0</v>
      </c>
      <c r="D90" s="165">
        <f>'（別紙）排出量算定シート（FO-001）'!T26</f>
        <v>0</v>
      </c>
      <c r="E90" s="165">
        <f t="shared" si="5"/>
        <v>0</v>
      </c>
      <c r="F90" s="66"/>
      <c r="G90" s="63"/>
    </row>
    <row r="91" spans="1:8" ht="19.5" customHeight="1" thickBot="1">
      <c r="B91" s="147" t="s">
        <v>253</v>
      </c>
      <c r="C91" s="165">
        <f>'（別紙）排出量算定シート（FO-001）'!S27</f>
        <v>0</v>
      </c>
      <c r="D91" s="165">
        <f>'（別紙）排出量算定シート（FO-001）'!T27</f>
        <v>0</v>
      </c>
      <c r="E91" s="165">
        <f>ROUND(SUM(C91:D91),1)</f>
        <v>0</v>
      </c>
      <c r="F91" s="66"/>
      <c r="G91" s="63"/>
    </row>
    <row r="92" spans="1:8" ht="19.5" customHeight="1" thickTop="1">
      <c r="B92" s="79" t="s">
        <v>46</v>
      </c>
      <c r="C92" s="166">
        <f>SUM(C79:C91)</f>
        <v>0</v>
      </c>
      <c r="D92" s="166">
        <f>SUM(D79:D91)</f>
        <v>0</v>
      </c>
      <c r="E92" s="166">
        <f>SUM(E79:E91)</f>
        <v>0</v>
      </c>
    </row>
    <row r="93" spans="1:8" ht="30.75" customHeight="1">
      <c r="A93" s="94" t="s">
        <v>89</v>
      </c>
      <c r="B93" s="376" t="s">
        <v>104</v>
      </c>
      <c r="C93" s="376"/>
      <c r="D93" s="376"/>
      <c r="E93" s="376"/>
      <c r="F93" s="376"/>
      <c r="G93" s="376"/>
      <c r="H93" s="376"/>
    </row>
    <row r="94" spans="1:8" ht="19.5" customHeight="1"/>
    <row r="95" spans="1:8" ht="19.5" customHeight="1">
      <c r="A95" s="67" t="s">
        <v>88</v>
      </c>
    </row>
    <row r="96" spans="1:8" ht="19.5" customHeight="1">
      <c r="A96" s="53" t="s">
        <v>34</v>
      </c>
    </row>
    <row r="97" spans="1:7" ht="19.5" customHeight="1">
      <c r="A97" s="53" t="s">
        <v>54</v>
      </c>
    </row>
    <row r="98" spans="1:7" ht="19.5" customHeight="1">
      <c r="B98" s="372" t="s">
        <v>260</v>
      </c>
      <c r="C98" s="372"/>
      <c r="D98" s="372"/>
      <c r="E98" s="372"/>
      <c r="F98" s="372"/>
      <c r="G98" s="372"/>
    </row>
    <row r="99" spans="1:7" ht="19.5" customHeight="1">
      <c r="B99" s="372"/>
      <c r="C99" s="372"/>
      <c r="D99" s="372"/>
      <c r="E99" s="372"/>
      <c r="F99" s="372"/>
      <c r="G99" s="372"/>
    </row>
    <row r="100" spans="1:7" ht="19.5" customHeight="1">
      <c r="B100" s="372"/>
      <c r="C100" s="372"/>
      <c r="D100" s="372"/>
      <c r="E100" s="372"/>
      <c r="F100" s="372"/>
      <c r="G100" s="372"/>
    </row>
    <row r="101" spans="1:7" ht="19.5" customHeight="1">
      <c r="B101" s="372"/>
      <c r="C101" s="372"/>
      <c r="D101" s="372"/>
      <c r="E101" s="372"/>
      <c r="F101" s="372"/>
      <c r="G101" s="372"/>
    </row>
    <row r="102" spans="1:7" ht="19.5" customHeight="1">
      <c r="A102" s="53" t="s">
        <v>55</v>
      </c>
    </row>
    <row r="103" spans="1:7" ht="19.5" customHeight="1"/>
    <row r="104" spans="1:7" ht="19.5" customHeight="1"/>
    <row r="105" spans="1:7" ht="19.5" customHeight="1">
      <c r="B105" s="72" t="s">
        <v>37</v>
      </c>
      <c r="C105" s="73" t="s">
        <v>38</v>
      </c>
      <c r="D105" s="74"/>
      <c r="E105" s="75"/>
      <c r="F105" s="72" t="s">
        <v>39</v>
      </c>
      <c r="G105" s="72" t="s">
        <v>56</v>
      </c>
    </row>
    <row r="106" spans="1:7" ht="19.5" customHeight="1">
      <c r="B106" s="56" t="s">
        <v>57</v>
      </c>
      <c r="C106" s="83" t="s">
        <v>82</v>
      </c>
      <c r="D106" s="59"/>
      <c r="E106" s="60"/>
      <c r="F106" s="55" t="s">
        <v>35</v>
      </c>
      <c r="G106" s="54">
        <v>0</v>
      </c>
    </row>
  </sheetData>
  <sheetProtection password="B37A" sheet="1" objects="1" scenarios="1"/>
  <mergeCells count="15">
    <mergeCell ref="D2:E2"/>
    <mergeCell ref="F2:G2"/>
    <mergeCell ref="D3:E3"/>
    <mergeCell ref="F3:G3"/>
    <mergeCell ref="B3:C3"/>
    <mergeCell ref="B98:G101"/>
    <mergeCell ref="B48:B50"/>
    <mergeCell ref="B19:B21"/>
    <mergeCell ref="B76:B78"/>
    <mergeCell ref="B66:H66"/>
    <mergeCell ref="B93:H93"/>
    <mergeCell ref="B65:H65"/>
    <mergeCell ref="B38:H38"/>
    <mergeCell ref="B37:H37"/>
    <mergeCell ref="B36:H36"/>
  </mergeCells>
  <phoneticPr fontId="2"/>
  <dataValidations count="2">
    <dataValidation allowBlank="1" showErrorMessage="1" error="平成33年3月31日までの日付を入れてください" sqref="F3:G3"/>
    <dataValidation type="list" allowBlank="1" showInputMessage="1" showErrorMessage="1" sqref="D3:E3">
      <formula1>"2018年4月1日,2019年4月1日, 2020年4月1日, 2021年4月1日, 2022年4月1日, 2023年4月1日, 2024年4月1日, 2025年4月1日, 2026年4月1日, 2027年4月1日, 2028年4月1日, 2029年4月1日, 2030年4月1日"</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rowBreaks count="2" manualBreakCount="2">
    <brk id="39" max="7" man="1"/>
    <brk id="75" max="7" man="1"/>
  </rowBreaks>
  <drawing r:id="rId2"/>
  <legacyDrawing r:id="rId3"/>
  <oleObjects>
    <mc:AlternateContent xmlns:mc="http://schemas.openxmlformats.org/markup-compatibility/2006">
      <mc:Choice Requires="x14">
        <oleObject progId="Equation.3" shapeId="7169" r:id="rId4">
          <objectPr defaultSize="0" autoPict="0" r:id="rId5">
            <anchor moveWithCells="1">
              <from>
                <xdr:col>0</xdr:col>
                <xdr:colOff>368300</xdr:colOff>
                <xdr:row>10</xdr:row>
                <xdr:rowOff>76200</xdr:rowOff>
              </from>
              <to>
                <xdr:col>2</xdr:col>
                <xdr:colOff>742950</xdr:colOff>
                <xdr:row>11</xdr:row>
                <xdr:rowOff>139700</xdr:rowOff>
              </to>
            </anchor>
          </objectPr>
        </oleObject>
      </mc:Choice>
      <mc:Fallback>
        <oleObject progId="Equation.3" shapeId="7169" r:id="rId4"/>
      </mc:Fallback>
    </mc:AlternateContent>
    <mc:AlternateContent xmlns:mc="http://schemas.openxmlformats.org/markup-compatibility/2006">
      <mc:Choice Requires="x14">
        <oleObject progId="Equation.3" shapeId="7170" r:id="rId6">
          <objectPr defaultSize="0" autoPict="0" r:id="rId7">
            <anchor moveWithCells="1">
              <from>
                <xdr:col>0</xdr:col>
                <xdr:colOff>368300</xdr:colOff>
                <xdr:row>40</xdr:row>
                <xdr:rowOff>88900</xdr:rowOff>
              </from>
              <to>
                <xdr:col>2</xdr:col>
                <xdr:colOff>527050</xdr:colOff>
                <xdr:row>41</xdr:row>
                <xdr:rowOff>133350</xdr:rowOff>
              </to>
            </anchor>
          </objectPr>
        </oleObject>
      </mc:Choice>
      <mc:Fallback>
        <oleObject progId="Equation.3" shapeId="7170" r:id="rId6"/>
      </mc:Fallback>
    </mc:AlternateContent>
    <mc:AlternateContent xmlns:mc="http://schemas.openxmlformats.org/markup-compatibility/2006">
      <mc:Choice Requires="x14">
        <oleObject progId="Equation.3" shapeId="7171" r:id="rId8">
          <objectPr defaultSize="0" autoPict="0" r:id="rId9">
            <anchor moveWithCells="1">
              <from>
                <xdr:col>0</xdr:col>
                <xdr:colOff>368300</xdr:colOff>
                <xdr:row>68</xdr:row>
                <xdr:rowOff>101600</xdr:rowOff>
              </from>
              <to>
                <xdr:col>2</xdr:col>
                <xdr:colOff>584200</xdr:colOff>
                <xdr:row>69</xdr:row>
                <xdr:rowOff>152400</xdr:rowOff>
              </to>
            </anchor>
          </objectPr>
        </oleObject>
      </mc:Choice>
      <mc:Fallback>
        <oleObject progId="Equation.3" shapeId="7171" r:id="rId8"/>
      </mc:Fallback>
    </mc:AlternateContent>
    <mc:AlternateContent xmlns:mc="http://schemas.openxmlformats.org/markup-compatibility/2006">
      <mc:Choice Requires="x14">
        <oleObject progId="Equation.3" shapeId="7172" r:id="rId10">
          <objectPr defaultSize="0" autoPict="0" r:id="rId11">
            <anchor moveWithCells="1">
              <from>
                <xdr:col>0</xdr:col>
                <xdr:colOff>374650</xdr:colOff>
                <xdr:row>102</xdr:row>
                <xdr:rowOff>57150</xdr:rowOff>
              </from>
              <to>
                <xdr:col>2</xdr:col>
                <xdr:colOff>19050</xdr:colOff>
                <xdr:row>103</xdr:row>
                <xdr:rowOff>107950</xdr:rowOff>
              </to>
            </anchor>
          </objectPr>
        </oleObject>
      </mc:Choice>
      <mc:Fallback>
        <oleObject progId="Equation.3" shapeId="7172" r:id="rId10"/>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X106"/>
  <sheetViews>
    <sheetView showGridLines="0" view="pageBreakPreview" zoomScaleNormal="100" zoomScaleSheetLayoutView="100" workbookViewId="0">
      <selection activeCell="E14" sqref="E14"/>
    </sheetView>
  </sheetViews>
  <sheetFormatPr defaultColWidth="12.6328125" defaultRowHeight="18.75" customHeight="1"/>
  <cols>
    <col min="1" max="1" width="5.6328125" style="298" customWidth="1"/>
    <col min="2" max="7" width="13.6328125" style="298" customWidth="1"/>
    <col min="8" max="8" width="1.453125" style="298" customWidth="1"/>
    <col min="9" max="16384" width="12.6328125" style="298"/>
  </cols>
  <sheetData>
    <row r="1" spans="1:24" ht="19.5" customHeight="1">
      <c r="A1" s="293" t="s">
        <v>36</v>
      </c>
      <c r="B1" s="293"/>
      <c r="C1" s="293"/>
      <c r="D1" s="294"/>
      <c r="E1" s="295" t="s">
        <v>292</v>
      </c>
      <c r="F1" s="296"/>
      <c r="G1" s="295" t="s">
        <v>293</v>
      </c>
      <c r="H1" s="293"/>
      <c r="I1" s="297"/>
      <c r="K1" s="293"/>
      <c r="L1" s="293"/>
      <c r="M1" s="293"/>
      <c r="N1" s="293"/>
      <c r="O1" s="293"/>
      <c r="P1" s="293"/>
      <c r="Q1" s="293"/>
      <c r="R1" s="293"/>
      <c r="S1" s="293"/>
      <c r="T1" s="293"/>
      <c r="U1" s="293"/>
      <c r="V1" s="293"/>
      <c r="W1" s="293"/>
      <c r="X1" s="293"/>
    </row>
    <row r="2" spans="1:24" ht="19.5" customHeight="1">
      <c r="A2" s="299" t="s">
        <v>84</v>
      </c>
      <c r="B2" s="300"/>
      <c r="C2" s="300"/>
      <c r="D2" s="384" t="s">
        <v>290</v>
      </c>
      <c r="E2" s="385"/>
      <c r="F2" s="384" t="s">
        <v>291</v>
      </c>
      <c r="G2" s="385"/>
      <c r="H2" s="300"/>
      <c r="I2" s="297"/>
      <c r="K2" s="300"/>
      <c r="L2" s="300"/>
      <c r="M2" s="300"/>
      <c r="N2" s="300"/>
      <c r="O2" s="300"/>
      <c r="P2" s="300"/>
      <c r="Q2" s="300"/>
      <c r="R2" s="300"/>
      <c r="S2" s="300"/>
      <c r="T2" s="300"/>
      <c r="U2" s="300"/>
      <c r="V2" s="300"/>
      <c r="W2" s="300"/>
      <c r="X2" s="300"/>
    </row>
    <row r="3" spans="1:24" ht="19.5" customHeight="1">
      <c r="A3" s="300"/>
      <c r="B3" s="386" t="s">
        <v>83</v>
      </c>
      <c r="C3" s="387"/>
      <c r="D3" s="379"/>
      <c r="E3" s="379"/>
      <c r="F3" s="380" t="str">
        <f>IF(D3="","",IF($D$3+365*8+2-1&gt;$I$3,$I$3,$D$3+365*8+2-1))</f>
        <v/>
      </c>
      <c r="G3" s="380"/>
      <c r="H3" s="300"/>
      <c r="I3" s="301">
        <v>47938</v>
      </c>
      <c r="K3" s="300"/>
      <c r="L3" s="300"/>
      <c r="M3" s="300"/>
      <c r="N3" s="300"/>
      <c r="O3" s="300"/>
      <c r="P3" s="300"/>
      <c r="Q3" s="300"/>
      <c r="R3" s="300"/>
      <c r="S3" s="300"/>
      <c r="T3" s="300"/>
      <c r="U3" s="300"/>
      <c r="V3" s="300"/>
      <c r="W3" s="300"/>
      <c r="X3" s="300"/>
    </row>
    <row r="4" spans="1:24" ht="19.5" customHeight="1">
      <c r="A4" s="302" t="s">
        <v>89</v>
      </c>
      <c r="B4" s="303" t="s">
        <v>90</v>
      </c>
      <c r="D4" s="304"/>
      <c r="E4" s="304"/>
      <c r="F4" s="305"/>
      <c r="G4" s="305"/>
      <c r="H4" s="300"/>
      <c r="K4" s="300"/>
      <c r="L4" s="300"/>
      <c r="M4" s="300"/>
      <c r="N4" s="300"/>
      <c r="O4" s="300"/>
      <c r="P4" s="300"/>
      <c r="Q4" s="300"/>
      <c r="R4" s="300"/>
      <c r="S4" s="300"/>
      <c r="T4" s="300"/>
      <c r="U4" s="300"/>
      <c r="V4" s="300"/>
      <c r="W4" s="300"/>
      <c r="X4" s="300"/>
    </row>
    <row r="5" spans="1:24" ht="19.5" customHeight="1">
      <c r="A5" s="302" t="s">
        <v>91</v>
      </c>
      <c r="B5" s="306" t="s">
        <v>216</v>
      </c>
      <c r="D5" s="304"/>
      <c r="E5" s="304"/>
      <c r="F5" s="305"/>
      <c r="G5" s="305"/>
      <c r="H5" s="300"/>
      <c r="I5" s="307" t="s">
        <v>211</v>
      </c>
      <c r="J5" s="308" t="s">
        <v>213</v>
      </c>
      <c r="K5" s="300"/>
      <c r="L5" s="300"/>
      <c r="M5" s="300"/>
      <c r="N5" s="300"/>
      <c r="O5" s="300"/>
      <c r="P5" s="300"/>
      <c r="Q5" s="300"/>
      <c r="R5" s="300"/>
      <c r="S5" s="300"/>
      <c r="T5" s="300"/>
      <c r="U5" s="300"/>
      <c r="V5" s="300"/>
      <c r="W5" s="300"/>
      <c r="X5" s="300"/>
    </row>
    <row r="6" spans="1:24" ht="19.5" customHeight="1">
      <c r="A6" s="300"/>
      <c r="B6" s="306" t="s">
        <v>263</v>
      </c>
      <c r="C6" s="300"/>
      <c r="H6" s="300"/>
      <c r="I6" s="309" t="s">
        <v>212</v>
      </c>
      <c r="J6" s="310" t="s">
        <v>214</v>
      </c>
      <c r="K6" s="300"/>
      <c r="L6" s="300"/>
      <c r="M6" s="300"/>
      <c r="N6" s="300"/>
      <c r="O6" s="300"/>
      <c r="P6" s="300"/>
      <c r="Q6" s="300"/>
      <c r="R6" s="300"/>
      <c r="S6" s="300"/>
      <c r="T6" s="300"/>
      <c r="U6" s="300"/>
      <c r="V6" s="300"/>
      <c r="W6" s="300"/>
      <c r="X6" s="300"/>
    </row>
    <row r="7" spans="1:24" ht="19.5" customHeight="1">
      <c r="A7" s="302" t="s">
        <v>261</v>
      </c>
      <c r="B7" s="306" t="s">
        <v>254</v>
      </c>
      <c r="D7" s="304"/>
      <c r="E7" s="304"/>
      <c r="F7" s="305"/>
      <c r="G7" s="305"/>
      <c r="H7" s="305"/>
      <c r="I7" s="305"/>
      <c r="J7" s="310"/>
      <c r="K7" s="300"/>
      <c r="L7" s="300"/>
      <c r="M7" s="300"/>
      <c r="N7" s="300"/>
      <c r="O7" s="300"/>
      <c r="P7" s="300"/>
      <c r="Q7" s="300"/>
      <c r="R7" s="300"/>
      <c r="S7" s="300"/>
      <c r="T7" s="300"/>
      <c r="U7" s="300"/>
      <c r="V7" s="300"/>
      <c r="W7" s="300"/>
      <c r="X7" s="300"/>
    </row>
    <row r="8" spans="1:24" ht="19.5" customHeight="1">
      <c r="A8" s="302"/>
      <c r="B8" s="306" t="s">
        <v>255</v>
      </c>
      <c r="D8" s="304"/>
      <c r="E8" s="304"/>
      <c r="F8" s="305"/>
      <c r="G8" s="305"/>
      <c r="H8" s="305"/>
      <c r="I8" s="305"/>
      <c r="J8" s="310"/>
      <c r="K8" s="300"/>
      <c r="L8" s="300"/>
      <c r="M8" s="300"/>
      <c r="N8" s="300"/>
      <c r="O8" s="300"/>
      <c r="P8" s="300"/>
      <c r="Q8" s="300"/>
      <c r="R8" s="300"/>
      <c r="S8" s="300"/>
      <c r="T8" s="300"/>
      <c r="U8" s="300"/>
      <c r="V8" s="300"/>
      <c r="W8" s="300"/>
      <c r="X8" s="300"/>
    </row>
    <row r="9" spans="1:24" ht="19.5" customHeight="1">
      <c r="A9" s="300"/>
      <c r="B9" s="311"/>
      <c r="C9" s="300"/>
      <c r="H9" s="300"/>
      <c r="I9" s="309"/>
      <c r="J9" s="310"/>
      <c r="K9" s="300"/>
      <c r="L9" s="300"/>
      <c r="M9" s="300"/>
      <c r="N9" s="300"/>
      <c r="O9" s="300"/>
      <c r="P9" s="300"/>
      <c r="Q9" s="300"/>
      <c r="R9" s="300"/>
      <c r="S9" s="300"/>
      <c r="T9" s="300"/>
      <c r="U9" s="300"/>
      <c r="V9" s="300"/>
      <c r="W9" s="300"/>
      <c r="X9" s="300"/>
    </row>
    <row r="10" spans="1:24" ht="19.5" customHeight="1">
      <c r="A10" s="299" t="s">
        <v>85</v>
      </c>
    </row>
    <row r="11" spans="1:24" ht="19.5" customHeight="1"/>
    <row r="12" spans="1:24" ht="19.5" customHeight="1"/>
    <row r="13" spans="1:24" ht="19.5" customHeight="1">
      <c r="B13" s="312" t="s">
        <v>37</v>
      </c>
      <c r="C13" s="313" t="s">
        <v>38</v>
      </c>
      <c r="D13" s="314"/>
      <c r="E13" s="315"/>
      <c r="F13" s="312" t="s">
        <v>39</v>
      </c>
    </row>
    <row r="14" spans="1:24" ht="19.5" customHeight="1">
      <c r="B14" s="316" t="s">
        <v>61</v>
      </c>
      <c r="C14" s="317" t="s">
        <v>40</v>
      </c>
      <c r="D14" s="318"/>
      <c r="E14" s="319"/>
      <c r="F14" s="320" t="s">
        <v>33</v>
      </c>
    </row>
    <row r="15" spans="1:24" ht="19.5" customHeight="1">
      <c r="B15" s="316" t="s">
        <v>59</v>
      </c>
      <c r="C15" s="317" t="s">
        <v>41</v>
      </c>
      <c r="D15" s="318"/>
      <c r="E15" s="319"/>
      <c r="F15" s="320" t="s">
        <v>33</v>
      </c>
    </row>
    <row r="16" spans="1:24" ht="19.5" customHeight="1">
      <c r="B16" s="316" t="s">
        <v>192</v>
      </c>
      <c r="C16" s="317" t="s">
        <v>42</v>
      </c>
      <c r="D16" s="318"/>
      <c r="E16" s="319"/>
      <c r="F16" s="320" t="s">
        <v>33</v>
      </c>
    </row>
    <row r="17" spans="2:6" ht="19.5" customHeight="1">
      <c r="B17" s="316" t="s">
        <v>57</v>
      </c>
      <c r="C17" s="317" t="s">
        <v>43</v>
      </c>
      <c r="D17" s="318"/>
      <c r="E17" s="319"/>
      <c r="F17" s="320" t="s">
        <v>33</v>
      </c>
    </row>
    <row r="18" spans="2:6" ht="19.5" customHeight="1"/>
    <row r="19" spans="2:6" ht="45" customHeight="1">
      <c r="B19" s="388" t="s">
        <v>44</v>
      </c>
      <c r="C19" s="321" t="s">
        <v>77</v>
      </c>
      <c r="D19" s="321" t="s">
        <v>74</v>
      </c>
      <c r="E19" s="321" t="s">
        <v>75</v>
      </c>
      <c r="F19" s="321" t="s">
        <v>76</v>
      </c>
    </row>
    <row r="20" spans="2:6" ht="19.5" customHeight="1">
      <c r="B20" s="389"/>
      <c r="C20" s="322" t="s">
        <v>57</v>
      </c>
      <c r="D20" s="322" t="s">
        <v>59</v>
      </c>
      <c r="E20" s="322" t="s">
        <v>193</v>
      </c>
      <c r="F20" s="322" t="s">
        <v>61</v>
      </c>
    </row>
    <row r="21" spans="2:6" ht="19.5" customHeight="1">
      <c r="B21" s="390"/>
      <c r="C21" s="323" t="s">
        <v>72</v>
      </c>
      <c r="D21" s="323" t="s">
        <v>72</v>
      </c>
      <c r="E21" s="323" t="s">
        <v>72</v>
      </c>
      <c r="F21" s="323" t="s">
        <v>72</v>
      </c>
    </row>
    <row r="22" spans="2:6" ht="19.5" customHeight="1">
      <c r="B22" s="324" t="s">
        <v>241</v>
      </c>
      <c r="C22" s="325">
        <f t="shared" ref="C22:C34" si="0">$G$106</f>
        <v>0</v>
      </c>
      <c r="D22" s="326" t="e">
        <f t="shared" ref="D22:D34" si="1">G51</f>
        <v>#VALUE!</v>
      </c>
      <c r="E22" s="326">
        <f t="shared" ref="E22:E34" si="2">E79</f>
        <v>0</v>
      </c>
      <c r="F22" s="325" t="e">
        <f t="shared" ref="F22:F33" si="3">ROUNDDOWN(D22-E22-C22,0)</f>
        <v>#VALUE!</v>
      </c>
    </row>
    <row r="23" spans="2:6" ht="19.5" customHeight="1">
      <c r="B23" s="324" t="s">
        <v>242</v>
      </c>
      <c r="C23" s="325">
        <f t="shared" si="0"/>
        <v>0</v>
      </c>
      <c r="D23" s="326" t="e">
        <f t="shared" si="1"/>
        <v>#VALUE!</v>
      </c>
      <c r="E23" s="326">
        <f t="shared" si="2"/>
        <v>0</v>
      </c>
      <c r="F23" s="325" t="e">
        <f t="shared" si="3"/>
        <v>#VALUE!</v>
      </c>
    </row>
    <row r="24" spans="2:6" ht="19.5" customHeight="1">
      <c r="B24" s="324" t="s">
        <v>243</v>
      </c>
      <c r="C24" s="325">
        <f t="shared" si="0"/>
        <v>0</v>
      </c>
      <c r="D24" s="326" t="e">
        <f t="shared" si="1"/>
        <v>#VALUE!</v>
      </c>
      <c r="E24" s="326">
        <f t="shared" si="2"/>
        <v>0</v>
      </c>
      <c r="F24" s="325" t="e">
        <f t="shared" si="3"/>
        <v>#VALUE!</v>
      </c>
    </row>
    <row r="25" spans="2:6" ht="19.5" customHeight="1">
      <c r="B25" s="324" t="s">
        <v>244</v>
      </c>
      <c r="C25" s="325">
        <f t="shared" si="0"/>
        <v>0</v>
      </c>
      <c r="D25" s="326" t="e">
        <f t="shared" si="1"/>
        <v>#VALUE!</v>
      </c>
      <c r="E25" s="326">
        <f t="shared" si="2"/>
        <v>0</v>
      </c>
      <c r="F25" s="325" t="e">
        <f t="shared" si="3"/>
        <v>#VALUE!</v>
      </c>
    </row>
    <row r="26" spans="2:6" ht="19.5" customHeight="1">
      <c r="B26" s="324" t="s">
        <v>245</v>
      </c>
      <c r="C26" s="325">
        <f t="shared" si="0"/>
        <v>0</v>
      </c>
      <c r="D26" s="326" t="e">
        <f t="shared" si="1"/>
        <v>#VALUE!</v>
      </c>
      <c r="E26" s="326">
        <f t="shared" si="2"/>
        <v>0</v>
      </c>
      <c r="F26" s="325" t="e">
        <f t="shared" si="3"/>
        <v>#VALUE!</v>
      </c>
    </row>
    <row r="27" spans="2:6" ht="19.5" customHeight="1">
      <c r="B27" s="324" t="s">
        <v>246</v>
      </c>
      <c r="C27" s="325">
        <f t="shared" si="0"/>
        <v>0</v>
      </c>
      <c r="D27" s="326" t="e">
        <f t="shared" si="1"/>
        <v>#VALUE!</v>
      </c>
      <c r="E27" s="326">
        <f t="shared" si="2"/>
        <v>0</v>
      </c>
      <c r="F27" s="325" t="e">
        <f t="shared" si="3"/>
        <v>#VALUE!</v>
      </c>
    </row>
    <row r="28" spans="2:6" ht="19.5" customHeight="1">
      <c r="B28" s="324" t="s">
        <v>247</v>
      </c>
      <c r="C28" s="325">
        <f t="shared" si="0"/>
        <v>0</v>
      </c>
      <c r="D28" s="326" t="e">
        <f t="shared" si="1"/>
        <v>#VALUE!</v>
      </c>
      <c r="E28" s="326">
        <f t="shared" si="2"/>
        <v>0</v>
      </c>
      <c r="F28" s="325" t="e">
        <f t="shared" si="3"/>
        <v>#VALUE!</v>
      </c>
    </row>
    <row r="29" spans="2:6" ht="19.5" customHeight="1">
      <c r="B29" s="324" t="s">
        <v>248</v>
      </c>
      <c r="C29" s="325">
        <f t="shared" si="0"/>
        <v>0</v>
      </c>
      <c r="D29" s="326" t="e">
        <f t="shared" si="1"/>
        <v>#VALUE!</v>
      </c>
      <c r="E29" s="326">
        <f t="shared" si="2"/>
        <v>0</v>
      </c>
      <c r="F29" s="325" t="e">
        <f t="shared" si="3"/>
        <v>#VALUE!</v>
      </c>
    </row>
    <row r="30" spans="2:6" ht="19.5" customHeight="1">
      <c r="B30" s="324" t="s">
        <v>249</v>
      </c>
      <c r="C30" s="325">
        <f t="shared" si="0"/>
        <v>0</v>
      </c>
      <c r="D30" s="326" t="e">
        <f t="shared" si="1"/>
        <v>#VALUE!</v>
      </c>
      <c r="E30" s="326">
        <f t="shared" si="2"/>
        <v>0</v>
      </c>
      <c r="F30" s="325" t="e">
        <f t="shared" si="3"/>
        <v>#VALUE!</v>
      </c>
    </row>
    <row r="31" spans="2:6" ht="19.5" customHeight="1">
      <c r="B31" s="324" t="s">
        <v>250</v>
      </c>
      <c r="C31" s="325">
        <f t="shared" si="0"/>
        <v>0</v>
      </c>
      <c r="D31" s="326" t="e">
        <f t="shared" si="1"/>
        <v>#VALUE!</v>
      </c>
      <c r="E31" s="326">
        <f t="shared" si="2"/>
        <v>0</v>
      </c>
      <c r="F31" s="325" t="e">
        <f t="shared" si="3"/>
        <v>#VALUE!</v>
      </c>
    </row>
    <row r="32" spans="2:6" ht="19.5" customHeight="1">
      <c r="B32" s="324" t="s">
        <v>251</v>
      </c>
      <c r="C32" s="325">
        <f t="shared" si="0"/>
        <v>0</v>
      </c>
      <c r="D32" s="326" t="e">
        <f t="shared" si="1"/>
        <v>#VALUE!</v>
      </c>
      <c r="E32" s="326">
        <f t="shared" si="2"/>
        <v>0</v>
      </c>
      <c r="F32" s="325" t="e">
        <f t="shared" si="3"/>
        <v>#VALUE!</v>
      </c>
    </row>
    <row r="33" spans="1:8" ht="19.5" customHeight="1">
      <c r="B33" s="324" t="s">
        <v>252</v>
      </c>
      <c r="C33" s="325">
        <f t="shared" si="0"/>
        <v>0</v>
      </c>
      <c r="D33" s="326" t="e">
        <f t="shared" si="1"/>
        <v>#VALUE!</v>
      </c>
      <c r="E33" s="326">
        <f t="shared" si="2"/>
        <v>0</v>
      </c>
      <c r="F33" s="325" t="e">
        <f t="shared" si="3"/>
        <v>#VALUE!</v>
      </c>
    </row>
    <row r="34" spans="1:8" ht="19.5" customHeight="1" thickBot="1">
      <c r="B34" s="324" t="s">
        <v>253</v>
      </c>
      <c r="C34" s="325">
        <f t="shared" si="0"/>
        <v>0</v>
      </c>
      <c r="D34" s="326" t="e">
        <f t="shared" si="1"/>
        <v>#VALUE!</v>
      </c>
      <c r="E34" s="326">
        <f t="shared" si="2"/>
        <v>0</v>
      </c>
      <c r="F34" s="325" t="e">
        <f>ROUNDDOWN(D34-E34-C34,0)</f>
        <v>#VALUE!</v>
      </c>
    </row>
    <row r="35" spans="1:8" ht="19.5" customHeight="1" thickTop="1">
      <c r="B35" s="327" t="s">
        <v>46</v>
      </c>
      <c r="C35" s="328">
        <f>SUM(C22:C34)</f>
        <v>0</v>
      </c>
      <c r="D35" s="329" t="e">
        <f>SUM(D22:D34)</f>
        <v>#VALUE!</v>
      </c>
      <c r="E35" s="329">
        <f>SUM(E22:E34)</f>
        <v>0</v>
      </c>
      <c r="F35" s="328" t="e">
        <f>SUM(F22:F34)</f>
        <v>#VALUE!</v>
      </c>
    </row>
    <row r="36" spans="1:8" ht="30.75" customHeight="1">
      <c r="A36" s="330" t="s">
        <v>89</v>
      </c>
      <c r="B36" s="383" t="s">
        <v>105</v>
      </c>
      <c r="C36" s="383"/>
      <c r="D36" s="383"/>
      <c r="E36" s="383"/>
      <c r="F36" s="383"/>
      <c r="G36" s="383"/>
      <c r="H36" s="383"/>
    </row>
    <row r="37" spans="1:8" ht="30.75" customHeight="1">
      <c r="A37" s="330" t="s">
        <v>91</v>
      </c>
      <c r="B37" s="383" t="s">
        <v>106</v>
      </c>
      <c r="C37" s="383"/>
      <c r="D37" s="383"/>
      <c r="E37" s="383"/>
      <c r="F37" s="383"/>
      <c r="G37" s="383"/>
      <c r="H37" s="383"/>
    </row>
    <row r="38" spans="1:8" ht="19.5" customHeight="1">
      <c r="A38" s="330" t="s">
        <v>108</v>
      </c>
      <c r="B38" s="383" t="s">
        <v>107</v>
      </c>
      <c r="C38" s="383"/>
      <c r="D38" s="383"/>
      <c r="E38" s="383"/>
      <c r="F38" s="383"/>
      <c r="G38" s="383"/>
      <c r="H38" s="383"/>
    </row>
    <row r="39" spans="1:8" ht="19.5" customHeight="1"/>
    <row r="40" spans="1:8" ht="19.5" customHeight="1">
      <c r="A40" s="299" t="s">
        <v>86</v>
      </c>
    </row>
    <row r="41" spans="1:8" ht="19.5" customHeight="1"/>
    <row r="42" spans="1:8" ht="19.5" customHeight="1"/>
    <row r="43" spans="1:8" ht="19.5" customHeight="1">
      <c r="B43" s="312" t="s">
        <v>37</v>
      </c>
      <c r="C43" s="313" t="s">
        <v>38</v>
      </c>
      <c r="D43" s="314"/>
      <c r="E43" s="315"/>
      <c r="F43" s="312" t="s">
        <v>39</v>
      </c>
    </row>
    <row r="44" spans="1:8" ht="19.5" customHeight="1">
      <c r="B44" s="316" t="s">
        <v>59</v>
      </c>
      <c r="C44" s="317" t="s">
        <v>41</v>
      </c>
      <c r="D44" s="318"/>
      <c r="E44" s="319"/>
      <c r="F44" s="320" t="s">
        <v>33</v>
      </c>
    </row>
    <row r="45" spans="1:8" ht="19.5" customHeight="1">
      <c r="B45" s="316" t="s">
        <v>60</v>
      </c>
      <c r="C45" s="317" t="s">
        <v>47</v>
      </c>
      <c r="D45" s="318"/>
      <c r="E45" s="319"/>
      <c r="F45" s="320" t="s">
        <v>33</v>
      </c>
    </row>
    <row r="46" spans="1:8" ht="19.5" customHeight="1">
      <c r="B46" s="316" t="s">
        <v>67</v>
      </c>
      <c r="C46" s="317" t="s">
        <v>48</v>
      </c>
      <c r="D46" s="318"/>
      <c r="E46" s="319"/>
      <c r="F46" s="320" t="s">
        <v>33</v>
      </c>
    </row>
    <row r="47" spans="1:8" ht="19.5" customHeight="1">
      <c r="B47" s="331"/>
      <c r="C47" s="332"/>
      <c r="D47" s="332"/>
      <c r="E47" s="332"/>
      <c r="F47" s="333"/>
    </row>
    <row r="48" spans="1:8" ht="39">
      <c r="B48" s="388" t="s">
        <v>44</v>
      </c>
      <c r="C48" s="334" t="s">
        <v>49</v>
      </c>
      <c r="D48" s="334" t="s">
        <v>50</v>
      </c>
      <c r="E48" s="334" t="s">
        <v>51</v>
      </c>
      <c r="F48" s="321" t="s">
        <v>81</v>
      </c>
      <c r="G48" s="321" t="s">
        <v>74</v>
      </c>
    </row>
    <row r="49" spans="2:7" ht="20.25" customHeight="1">
      <c r="B49" s="389"/>
      <c r="C49" s="322" t="s">
        <v>60</v>
      </c>
      <c r="D49" s="322" t="s">
        <v>67</v>
      </c>
      <c r="E49" s="322" t="s">
        <v>59</v>
      </c>
      <c r="F49" s="335"/>
      <c r="G49" s="322" t="s">
        <v>59</v>
      </c>
    </row>
    <row r="50" spans="2:7" ht="20.25" customHeight="1">
      <c r="B50" s="390"/>
      <c r="C50" s="323" t="s">
        <v>72</v>
      </c>
      <c r="D50" s="323" t="s">
        <v>72</v>
      </c>
      <c r="E50" s="323" t="s">
        <v>72</v>
      </c>
      <c r="F50" s="336" t="s">
        <v>73</v>
      </c>
      <c r="G50" s="323" t="s">
        <v>72</v>
      </c>
    </row>
    <row r="51" spans="2:7" ht="19.5" customHeight="1">
      <c r="B51" s="324" t="s">
        <v>241</v>
      </c>
      <c r="C51" s="326" t="e">
        <f>'（別紙）吸収量算定シート'!B59</f>
        <v>#VALUE!</v>
      </c>
      <c r="D51" s="326" t="e">
        <f>'（別紙）吸収量算定シート'!C59</f>
        <v>#VALUE!</v>
      </c>
      <c r="E51" s="326" t="e">
        <f t="shared" ref="E51:E62" si="4">SUM(C51:D51)</f>
        <v>#VALUE!</v>
      </c>
      <c r="F51" s="325">
        <f>年度計算シート!E12</f>
        <v>365</v>
      </c>
      <c r="G51" s="326" t="e">
        <f>ROUND(E51*F51/年度計算シート!B12,1)</f>
        <v>#VALUE!</v>
      </c>
    </row>
    <row r="52" spans="2:7" ht="19.5" customHeight="1">
      <c r="B52" s="324" t="s">
        <v>242</v>
      </c>
      <c r="C52" s="326" t="e">
        <f>'（別紙）吸収量算定シート'!B60</f>
        <v>#VALUE!</v>
      </c>
      <c r="D52" s="326" t="e">
        <f>'（別紙）吸収量算定シート'!C60</f>
        <v>#VALUE!</v>
      </c>
      <c r="E52" s="326" t="e">
        <f t="shared" si="4"/>
        <v>#VALUE!</v>
      </c>
      <c r="F52" s="325">
        <f>年度計算シート!E13</f>
        <v>366</v>
      </c>
      <c r="G52" s="326" t="e">
        <f>ROUND(E52*F52/年度計算シート!B13,1)</f>
        <v>#VALUE!</v>
      </c>
    </row>
    <row r="53" spans="2:7" ht="19.5" customHeight="1">
      <c r="B53" s="324" t="s">
        <v>243</v>
      </c>
      <c r="C53" s="326" t="e">
        <f>'（別紙）吸収量算定シート'!B61</f>
        <v>#VALUE!</v>
      </c>
      <c r="D53" s="326" t="e">
        <f>'（別紙）吸収量算定シート'!C61</f>
        <v>#VALUE!</v>
      </c>
      <c r="E53" s="326" t="e">
        <f t="shared" si="4"/>
        <v>#VALUE!</v>
      </c>
      <c r="F53" s="325">
        <f>年度計算シート!E14</f>
        <v>365</v>
      </c>
      <c r="G53" s="326" t="e">
        <f>ROUND(E53*F53/年度計算シート!B14,1)</f>
        <v>#VALUE!</v>
      </c>
    </row>
    <row r="54" spans="2:7" ht="19.5" customHeight="1">
      <c r="B54" s="324" t="s">
        <v>244</v>
      </c>
      <c r="C54" s="326" t="e">
        <f>'（別紙）吸収量算定シート'!B62</f>
        <v>#VALUE!</v>
      </c>
      <c r="D54" s="326" t="e">
        <f>'（別紙）吸収量算定シート'!C62</f>
        <v>#VALUE!</v>
      </c>
      <c r="E54" s="326" t="e">
        <f t="shared" si="4"/>
        <v>#VALUE!</v>
      </c>
      <c r="F54" s="325">
        <f>年度計算シート!E15</f>
        <v>365</v>
      </c>
      <c r="G54" s="326" t="e">
        <f>ROUND(E54*F54/年度計算シート!B15,1)</f>
        <v>#VALUE!</v>
      </c>
    </row>
    <row r="55" spans="2:7" ht="19.5" customHeight="1">
      <c r="B55" s="324" t="s">
        <v>245</v>
      </c>
      <c r="C55" s="326" t="e">
        <f>'（別紙）吸収量算定シート'!B63</f>
        <v>#VALUE!</v>
      </c>
      <c r="D55" s="326" t="e">
        <f>'（別紙）吸収量算定シート'!C63</f>
        <v>#VALUE!</v>
      </c>
      <c r="E55" s="326" t="e">
        <f t="shared" si="4"/>
        <v>#VALUE!</v>
      </c>
      <c r="F55" s="325">
        <f>年度計算シート!E16</f>
        <v>365</v>
      </c>
      <c r="G55" s="326" t="e">
        <f>ROUND(E55*F55/年度計算シート!B16,1)</f>
        <v>#VALUE!</v>
      </c>
    </row>
    <row r="56" spans="2:7" ht="19.5" customHeight="1">
      <c r="B56" s="324" t="s">
        <v>246</v>
      </c>
      <c r="C56" s="326" t="e">
        <f>'（別紙）吸収量算定シート'!B64</f>
        <v>#VALUE!</v>
      </c>
      <c r="D56" s="326" t="e">
        <f>'（別紙）吸収量算定シート'!C64</f>
        <v>#VALUE!</v>
      </c>
      <c r="E56" s="326" t="e">
        <f t="shared" si="4"/>
        <v>#VALUE!</v>
      </c>
      <c r="F56" s="325">
        <f>年度計算シート!E17</f>
        <v>366</v>
      </c>
      <c r="G56" s="326" t="e">
        <f>ROUND(E56*F56/年度計算シート!B17,1)</f>
        <v>#VALUE!</v>
      </c>
    </row>
    <row r="57" spans="2:7" ht="19.5" customHeight="1">
      <c r="B57" s="324" t="s">
        <v>247</v>
      </c>
      <c r="C57" s="326" t="e">
        <f>'（別紙）吸収量算定シート'!B65</f>
        <v>#VALUE!</v>
      </c>
      <c r="D57" s="326" t="e">
        <f>'（別紙）吸収量算定シート'!C65</f>
        <v>#VALUE!</v>
      </c>
      <c r="E57" s="326" t="e">
        <f t="shared" si="4"/>
        <v>#VALUE!</v>
      </c>
      <c r="F57" s="325">
        <f>年度計算シート!E18</f>
        <v>365</v>
      </c>
      <c r="G57" s="326" t="e">
        <f>ROUND(E57*F57/年度計算シート!B18,1)</f>
        <v>#VALUE!</v>
      </c>
    </row>
    <row r="58" spans="2:7" ht="19.5" customHeight="1">
      <c r="B58" s="324" t="s">
        <v>248</v>
      </c>
      <c r="C58" s="326" t="e">
        <f>'（別紙）吸収量算定シート'!B66</f>
        <v>#VALUE!</v>
      </c>
      <c r="D58" s="326" t="e">
        <f>'（別紙）吸収量算定シート'!C66</f>
        <v>#VALUE!</v>
      </c>
      <c r="E58" s="326" t="e">
        <f t="shared" si="4"/>
        <v>#VALUE!</v>
      </c>
      <c r="F58" s="325">
        <f>年度計算シート!E19</f>
        <v>365</v>
      </c>
      <c r="G58" s="326" t="e">
        <f>ROUND(E58*F58/年度計算シート!B19,1)</f>
        <v>#VALUE!</v>
      </c>
    </row>
    <row r="59" spans="2:7" ht="19.5" customHeight="1">
      <c r="B59" s="324" t="s">
        <v>249</v>
      </c>
      <c r="C59" s="326" t="e">
        <f>'（別紙）吸収量算定シート'!B67</f>
        <v>#VALUE!</v>
      </c>
      <c r="D59" s="326" t="e">
        <f>'（別紙）吸収量算定シート'!C67</f>
        <v>#VALUE!</v>
      </c>
      <c r="E59" s="326" t="e">
        <f t="shared" si="4"/>
        <v>#VALUE!</v>
      </c>
      <c r="F59" s="325">
        <f>年度計算シート!E20</f>
        <v>365</v>
      </c>
      <c r="G59" s="326" t="e">
        <f>ROUND(E59*F59/年度計算シート!B20,1)</f>
        <v>#VALUE!</v>
      </c>
    </row>
    <row r="60" spans="2:7" ht="19.5" customHeight="1">
      <c r="B60" s="324" t="s">
        <v>250</v>
      </c>
      <c r="C60" s="326" t="e">
        <f>'（別紙）吸収量算定シート'!B68</f>
        <v>#VALUE!</v>
      </c>
      <c r="D60" s="326" t="e">
        <f>'（別紙）吸収量算定シート'!C68</f>
        <v>#VALUE!</v>
      </c>
      <c r="E60" s="326" t="e">
        <f t="shared" si="4"/>
        <v>#VALUE!</v>
      </c>
      <c r="F60" s="325">
        <f>年度計算シート!E21</f>
        <v>366</v>
      </c>
      <c r="G60" s="326" t="e">
        <f>ROUND(E60*F60/年度計算シート!B21,1)</f>
        <v>#VALUE!</v>
      </c>
    </row>
    <row r="61" spans="2:7" ht="19.5" customHeight="1">
      <c r="B61" s="324" t="s">
        <v>251</v>
      </c>
      <c r="C61" s="326" t="e">
        <f>'（別紙）吸収量算定シート'!B69</f>
        <v>#VALUE!</v>
      </c>
      <c r="D61" s="326" t="e">
        <f>'（別紙）吸収量算定シート'!C69</f>
        <v>#VALUE!</v>
      </c>
      <c r="E61" s="326" t="e">
        <f t="shared" si="4"/>
        <v>#VALUE!</v>
      </c>
      <c r="F61" s="325">
        <f>年度計算シート!E22</f>
        <v>365</v>
      </c>
      <c r="G61" s="326" t="e">
        <f>ROUND(E61*F61/年度計算シート!B22,1)</f>
        <v>#VALUE!</v>
      </c>
    </row>
    <row r="62" spans="2:7" ht="19.5" customHeight="1">
      <c r="B62" s="324" t="s">
        <v>252</v>
      </c>
      <c r="C62" s="326" t="e">
        <f>'（別紙）吸収量算定シート'!B70</f>
        <v>#VALUE!</v>
      </c>
      <c r="D62" s="326" t="e">
        <f>'（別紙）吸収量算定シート'!C70</f>
        <v>#VALUE!</v>
      </c>
      <c r="E62" s="326" t="e">
        <f t="shared" si="4"/>
        <v>#VALUE!</v>
      </c>
      <c r="F62" s="325">
        <f>年度計算シート!E23</f>
        <v>365</v>
      </c>
      <c r="G62" s="326" t="e">
        <f>ROUND(E62*F62/年度計算シート!B23,1)</f>
        <v>#VALUE!</v>
      </c>
    </row>
    <row r="63" spans="2:7" ht="19.5" customHeight="1" thickBot="1">
      <c r="B63" s="324" t="s">
        <v>253</v>
      </c>
      <c r="C63" s="326" t="e">
        <f>'（別紙）吸収量算定シート'!B71</f>
        <v>#VALUE!</v>
      </c>
      <c r="D63" s="326" t="e">
        <f>'（別紙）吸収量算定シート'!C71</f>
        <v>#VALUE!</v>
      </c>
      <c r="E63" s="326" t="e">
        <f>SUM(C63:D63)</f>
        <v>#VALUE!</v>
      </c>
      <c r="F63" s="325">
        <f>年度計算シート!E24</f>
        <v>365</v>
      </c>
      <c r="G63" s="326" t="e">
        <f>ROUND(E63*F63/年度計算シート!B24,1)</f>
        <v>#VALUE!</v>
      </c>
    </row>
    <row r="64" spans="2:7" ht="19.5" customHeight="1" thickTop="1">
      <c r="B64" s="327" t="s">
        <v>46</v>
      </c>
      <c r="C64" s="328"/>
      <c r="D64" s="328"/>
      <c r="E64" s="328"/>
      <c r="F64" s="328"/>
      <c r="G64" s="329" t="e">
        <f>SUM(G51:G63)</f>
        <v>#VALUE!</v>
      </c>
    </row>
    <row r="65" spans="1:8" ht="30.75" customHeight="1">
      <c r="A65" s="330" t="s">
        <v>89</v>
      </c>
      <c r="B65" s="383" t="s">
        <v>103</v>
      </c>
      <c r="C65" s="383"/>
      <c r="D65" s="383"/>
      <c r="E65" s="383"/>
      <c r="F65" s="383"/>
      <c r="G65" s="383"/>
      <c r="H65" s="383"/>
    </row>
    <row r="66" spans="1:8" ht="54" customHeight="1">
      <c r="A66" s="330" t="s">
        <v>91</v>
      </c>
      <c r="B66" s="383" t="s">
        <v>262</v>
      </c>
      <c r="C66" s="383"/>
      <c r="D66" s="383"/>
      <c r="E66" s="383"/>
      <c r="F66" s="383"/>
      <c r="G66" s="383"/>
      <c r="H66" s="383"/>
    </row>
    <row r="67" spans="1:8" ht="19.5" customHeight="1">
      <c r="B67" s="337"/>
      <c r="C67" s="338"/>
    </row>
    <row r="68" spans="1:8" ht="19.5" customHeight="1">
      <c r="A68" s="299" t="s">
        <v>87</v>
      </c>
    </row>
    <row r="69" spans="1:8" ht="19.5" customHeight="1"/>
    <row r="70" spans="1:8" ht="19.5" customHeight="1"/>
    <row r="71" spans="1:8" ht="19.5" customHeight="1">
      <c r="B71" s="312" t="s">
        <v>37</v>
      </c>
      <c r="C71" s="313" t="s">
        <v>38</v>
      </c>
      <c r="D71" s="314"/>
      <c r="E71" s="315"/>
      <c r="F71" s="312" t="s">
        <v>39</v>
      </c>
    </row>
    <row r="72" spans="1:8" ht="19.5" customHeight="1">
      <c r="B72" s="316" t="s">
        <v>194</v>
      </c>
      <c r="C72" s="317" t="s">
        <v>45</v>
      </c>
      <c r="D72" s="318"/>
      <c r="E72" s="319"/>
      <c r="F72" s="320" t="s">
        <v>33</v>
      </c>
    </row>
    <row r="73" spans="1:8" ht="29.25" customHeight="1">
      <c r="B73" s="316" t="s">
        <v>195</v>
      </c>
      <c r="C73" s="392" t="s">
        <v>200</v>
      </c>
      <c r="D73" s="393"/>
      <c r="E73" s="394"/>
      <c r="F73" s="320" t="s">
        <v>33</v>
      </c>
    </row>
    <row r="74" spans="1:8" ht="29.25" customHeight="1">
      <c r="B74" s="316" t="s">
        <v>196</v>
      </c>
      <c r="C74" s="392" t="s">
        <v>201</v>
      </c>
      <c r="D74" s="393"/>
      <c r="E74" s="394"/>
      <c r="F74" s="320" t="s">
        <v>33</v>
      </c>
    </row>
    <row r="75" spans="1:8" ht="19.5" customHeight="1"/>
    <row r="76" spans="1:8" ht="52">
      <c r="B76" s="388" t="s">
        <v>44</v>
      </c>
      <c r="C76" s="321" t="s">
        <v>78</v>
      </c>
      <c r="D76" s="321" t="s">
        <v>79</v>
      </c>
      <c r="E76" s="321" t="s">
        <v>75</v>
      </c>
      <c r="F76" s="339"/>
      <c r="G76" s="340"/>
    </row>
    <row r="77" spans="1:8" ht="19.5" customHeight="1">
      <c r="B77" s="389"/>
      <c r="C77" s="322" t="s">
        <v>195</v>
      </c>
      <c r="D77" s="322" t="s">
        <v>197</v>
      </c>
      <c r="E77" s="322" t="s">
        <v>193</v>
      </c>
      <c r="F77" s="339"/>
      <c r="G77" s="340"/>
    </row>
    <row r="78" spans="1:8" ht="19.5" customHeight="1">
      <c r="B78" s="390"/>
      <c r="C78" s="323" t="s">
        <v>72</v>
      </c>
      <c r="D78" s="323" t="s">
        <v>72</v>
      </c>
      <c r="E78" s="323" t="s">
        <v>72</v>
      </c>
      <c r="F78" s="341"/>
      <c r="G78" s="333"/>
    </row>
    <row r="79" spans="1:8" ht="19.5" customHeight="1">
      <c r="B79" s="324" t="s">
        <v>241</v>
      </c>
      <c r="C79" s="342">
        <f>'（別紙）排出量算定シート (FO-002)'!L15</f>
        <v>0</v>
      </c>
      <c r="D79" s="342">
        <f>'（別紙）排出量算定シート (FO-002)'!M15</f>
        <v>0</v>
      </c>
      <c r="E79" s="342">
        <f t="shared" ref="E79:E91" si="5">ROUND(SUM(C79:D79),1)</f>
        <v>0</v>
      </c>
      <c r="F79" s="343"/>
      <c r="G79" s="332"/>
    </row>
    <row r="80" spans="1:8" ht="19.5" customHeight="1">
      <c r="B80" s="324" t="s">
        <v>242</v>
      </c>
      <c r="C80" s="342">
        <f>'（別紙）排出量算定シート (FO-002)'!L16</f>
        <v>0</v>
      </c>
      <c r="D80" s="342">
        <f>'（別紙）排出量算定シート (FO-002)'!M16</f>
        <v>0</v>
      </c>
      <c r="E80" s="342">
        <f t="shared" si="5"/>
        <v>0</v>
      </c>
      <c r="F80" s="343"/>
      <c r="G80" s="332"/>
    </row>
    <row r="81" spans="1:8" ht="19.5" customHeight="1">
      <c r="B81" s="324" t="s">
        <v>243</v>
      </c>
      <c r="C81" s="342">
        <f>'（別紙）排出量算定シート (FO-002)'!L17</f>
        <v>0</v>
      </c>
      <c r="D81" s="342">
        <f>'（別紙）排出量算定シート (FO-002)'!M17</f>
        <v>0</v>
      </c>
      <c r="E81" s="342">
        <f t="shared" si="5"/>
        <v>0</v>
      </c>
      <c r="F81" s="343"/>
      <c r="G81" s="332"/>
    </row>
    <row r="82" spans="1:8" ht="19.5" customHeight="1">
      <c r="B82" s="324" t="s">
        <v>244</v>
      </c>
      <c r="C82" s="342">
        <f>'（別紙）排出量算定シート (FO-002)'!L18</f>
        <v>0</v>
      </c>
      <c r="D82" s="342">
        <f>'（別紙）排出量算定シート (FO-002)'!M18</f>
        <v>0</v>
      </c>
      <c r="E82" s="342">
        <f t="shared" si="5"/>
        <v>0</v>
      </c>
      <c r="F82" s="343"/>
      <c r="G82" s="332"/>
    </row>
    <row r="83" spans="1:8" ht="19.5" customHeight="1">
      <c r="B83" s="324" t="s">
        <v>245</v>
      </c>
      <c r="C83" s="342">
        <f>'（別紙）排出量算定シート (FO-002)'!L19</f>
        <v>0</v>
      </c>
      <c r="D83" s="342">
        <f>'（別紙）排出量算定シート (FO-002)'!M19</f>
        <v>0</v>
      </c>
      <c r="E83" s="342">
        <f t="shared" si="5"/>
        <v>0</v>
      </c>
      <c r="F83" s="343"/>
      <c r="G83" s="332"/>
    </row>
    <row r="84" spans="1:8" ht="19.5" customHeight="1">
      <c r="B84" s="324" t="s">
        <v>246</v>
      </c>
      <c r="C84" s="342">
        <f>'（別紙）排出量算定シート (FO-002)'!L20</f>
        <v>0</v>
      </c>
      <c r="D84" s="342">
        <f>'（別紙）排出量算定シート (FO-002)'!M20</f>
        <v>0</v>
      </c>
      <c r="E84" s="342">
        <f t="shared" si="5"/>
        <v>0</v>
      </c>
      <c r="F84" s="343"/>
      <c r="G84" s="332"/>
    </row>
    <row r="85" spans="1:8" ht="19.5" customHeight="1">
      <c r="B85" s="324" t="s">
        <v>247</v>
      </c>
      <c r="C85" s="342">
        <f>'（別紙）排出量算定シート (FO-002)'!L21</f>
        <v>0</v>
      </c>
      <c r="D85" s="342">
        <f>'（別紙）排出量算定シート (FO-002)'!M21</f>
        <v>0</v>
      </c>
      <c r="E85" s="342">
        <f t="shared" si="5"/>
        <v>0</v>
      </c>
      <c r="F85" s="343"/>
      <c r="G85" s="332"/>
    </row>
    <row r="86" spans="1:8" ht="19.5" customHeight="1">
      <c r="B86" s="324" t="s">
        <v>248</v>
      </c>
      <c r="C86" s="342">
        <f>'（別紙）排出量算定シート (FO-002)'!L22</f>
        <v>0</v>
      </c>
      <c r="D86" s="342">
        <f>'（別紙）排出量算定シート (FO-002)'!M22</f>
        <v>0</v>
      </c>
      <c r="E86" s="342">
        <f t="shared" si="5"/>
        <v>0</v>
      </c>
      <c r="F86" s="343"/>
      <c r="G86" s="332"/>
    </row>
    <row r="87" spans="1:8" ht="19.5" customHeight="1">
      <c r="B87" s="324" t="s">
        <v>249</v>
      </c>
      <c r="C87" s="342">
        <f>'（別紙）排出量算定シート (FO-002)'!L23</f>
        <v>0</v>
      </c>
      <c r="D87" s="342">
        <f>'（別紙）排出量算定シート (FO-002)'!M23</f>
        <v>0</v>
      </c>
      <c r="E87" s="342">
        <f t="shared" si="5"/>
        <v>0</v>
      </c>
      <c r="F87" s="343"/>
      <c r="G87" s="332"/>
    </row>
    <row r="88" spans="1:8" ht="19.5" customHeight="1">
      <c r="B88" s="324" t="s">
        <v>250</v>
      </c>
      <c r="C88" s="342">
        <f>'（別紙）排出量算定シート (FO-002)'!L24</f>
        <v>0</v>
      </c>
      <c r="D88" s="342">
        <f>'（別紙）排出量算定シート (FO-002)'!M24</f>
        <v>0</v>
      </c>
      <c r="E88" s="342">
        <f t="shared" si="5"/>
        <v>0</v>
      </c>
      <c r="F88" s="343"/>
      <c r="G88" s="332"/>
    </row>
    <row r="89" spans="1:8" ht="19.5" customHeight="1">
      <c r="B89" s="324" t="s">
        <v>251</v>
      </c>
      <c r="C89" s="342">
        <f>'（別紙）排出量算定シート (FO-002)'!L25</f>
        <v>0</v>
      </c>
      <c r="D89" s="342">
        <f>'（別紙）排出量算定シート (FO-002)'!M25</f>
        <v>0</v>
      </c>
      <c r="E89" s="342">
        <f t="shared" si="5"/>
        <v>0</v>
      </c>
      <c r="F89" s="343"/>
      <c r="G89" s="332"/>
    </row>
    <row r="90" spans="1:8" ht="19.5" customHeight="1">
      <c r="B90" s="324" t="s">
        <v>252</v>
      </c>
      <c r="C90" s="342">
        <f>'（別紙）排出量算定シート (FO-002)'!L26</f>
        <v>0</v>
      </c>
      <c r="D90" s="342">
        <f>'（別紙）排出量算定シート (FO-002)'!M26</f>
        <v>0</v>
      </c>
      <c r="E90" s="342">
        <f t="shared" si="5"/>
        <v>0</v>
      </c>
      <c r="F90" s="343"/>
      <c r="G90" s="332"/>
    </row>
    <row r="91" spans="1:8" ht="19.5" customHeight="1" thickBot="1">
      <c r="B91" s="324" t="s">
        <v>253</v>
      </c>
      <c r="C91" s="342">
        <f>'（別紙）排出量算定シート (FO-002)'!L27</f>
        <v>0</v>
      </c>
      <c r="D91" s="342">
        <f>'（別紙）排出量算定シート (FO-002)'!M27</f>
        <v>0</v>
      </c>
      <c r="E91" s="342">
        <f t="shared" si="5"/>
        <v>0</v>
      </c>
      <c r="F91" s="343"/>
      <c r="G91" s="332"/>
    </row>
    <row r="92" spans="1:8" ht="19.5" customHeight="1" thickTop="1">
      <c r="B92" s="327" t="s">
        <v>46</v>
      </c>
      <c r="C92" s="344">
        <f>SUM(C79:C91)</f>
        <v>0</v>
      </c>
      <c r="D92" s="344">
        <f>SUM(D79:D91)</f>
        <v>0</v>
      </c>
      <c r="E92" s="344">
        <f>SUM(E79:E91)</f>
        <v>0</v>
      </c>
    </row>
    <row r="93" spans="1:8" ht="30.75" customHeight="1">
      <c r="A93" s="330" t="s">
        <v>89</v>
      </c>
      <c r="B93" s="383" t="s">
        <v>198</v>
      </c>
      <c r="C93" s="383"/>
      <c r="D93" s="383"/>
      <c r="E93" s="383"/>
      <c r="F93" s="383"/>
      <c r="G93" s="383"/>
      <c r="H93" s="383"/>
    </row>
    <row r="94" spans="1:8" ht="19.5" customHeight="1"/>
    <row r="95" spans="1:8" ht="19.5" customHeight="1">
      <c r="A95" s="299" t="s">
        <v>88</v>
      </c>
    </row>
    <row r="96" spans="1:8" ht="19.5" customHeight="1">
      <c r="A96" s="298" t="s">
        <v>34</v>
      </c>
    </row>
    <row r="97" spans="1:7" ht="19.5" customHeight="1">
      <c r="A97" s="298" t="s">
        <v>54</v>
      </c>
    </row>
    <row r="98" spans="1:7" ht="19.5" customHeight="1">
      <c r="B98" s="391" t="s">
        <v>199</v>
      </c>
      <c r="C98" s="391"/>
      <c r="D98" s="391"/>
      <c r="E98" s="391"/>
      <c r="F98" s="391"/>
      <c r="G98" s="391"/>
    </row>
    <row r="99" spans="1:7" ht="19.5" customHeight="1">
      <c r="B99" s="391"/>
      <c r="C99" s="391"/>
      <c r="D99" s="391"/>
      <c r="E99" s="391"/>
      <c r="F99" s="391"/>
      <c r="G99" s="391"/>
    </row>
    <row r="100" spans="1:7" ht="19.5" customHeight="1">
      <c r="B100" s="391"/>
      <c r="C100" s="391"/>
      <c r="D100" s="391"/>
      <c r="E100" s="391"/>
      <c r="F100" s="391"/>
      <c r="G100" s="391"/>
    </row>
    <row r="101" spans="1:7" ht="19.5" customHeight="1">
      <c r="B101" s="391"/>
      <c r="C101" s="391"/>
      <c r="D101" s="391"/>
      <c r="E101" s="391"/>
      <c r="F101" s="391"/>
      <c r="G101" s="391"/>
    </row>
    <row r="102" spans="1:7" ht="19.5" customHeight="1">
      <c r="A102" s="298" t="s">
        <v>55</v>
      </c>
    </row>
    <row r="103" spans="1:7" ht="19.5" customHeight="1"/>
    <row r="104" spans="1:7" ht="19.5" customHeight="1"/>
    <row r="105" spans="1:7" ht="19.5" customHeight="1">
      <c r="B105" s="312" t="s">
        <v>37</v>
      </c>
      <c r="C105" s="313" t="s">
        <v>38</v>
      </c>
      <c r="D105" s="314"/>
      <c r="E105" s="315"/>
      <c r="F105" s="312" t="s">
        <v>39</v>
      </c>
      <c r="G105" s="312" t="s">
        <v>56</v>
      </c>
    </row>
    <row r="106" spans="1:7" ht="19.5" customHeight="1">
      <c r="B106" s="316" t="s">
        <v>57</v>
      </c>
      <c r="C106" s="345" t="s">
        <v>82</v>
      </c>
      <c r="D106" s="318"/>
      <c r="E106" s="319"/>
      <c r="F106" s="320" t="s">
        <v>33</v>
      </c>
      <c r="G106" s="346">
        <v>0</v>
      </c>
    </row>
  </sheetData>
  <sheetProtection password="B37A" sheet="1" objects="1" scenarios="1"/>
  <mergeCells count="17">
    <mergeCell ref="B98:G101"/>
    <mergeCell ref="C73:E73"/>
    <mergeCell ref="C74:E74"/>
    <mergeCell ref="B38:H38"/>
    <mergeCell ref="B48:B50"/>
    <mergeCell ref="B65:H65"/>
    <mergeCell ref="B66:H66"/>
    <mergeCell ref="B76:B78"/>
    <mergeCell ref="B93:H93"/>
    <mergeCell ref="B36:H36"/>
    <mergeCell ref="B37:H37"/>
    <mergeCell ref="D2:E2"/>
    <mergeCell ref="F2:G2"/>
    <mergeCell ref="B3:C3"/>
    <mergeCell ref="D3:E3"/>
    <mergeCell ref="F3:G3"/>
    <mergeCell ref="B19:B21"/>
  </mergeCells>
  <phoneticPr fontId="2"/>
  <dataValidations count="2">
    <dataValidation type="list" allowBlank="1" showInputMessage="1" showErrorMessage="1" sqref="D3:E3">
      <formula1>"2018年4月1日,2019年4月1日, 2020年4月1日, 2021年4月1日, 2022年4月1日, 2023年4月1日, 2024年4月1日, 2025年4月1日, 2026年4月1日, 2027年4月1日, 2028年4月1日, 2029年4月1日, 2030年4月1日"</formula1>
    </dataValidation>
    <dataValidation allowBlank="1" showErrorMessage="1" error="平成33年3月31日までの日付を入れてください" sqref="F3:G3"/>
  </dataValidations>
  <printOptions horizontalCentered="1"/>
  <pageMargins left="0.70866141732283472" right="0.70866141732283472" top="0.74803149606299213" bottom="0.74803149606299213" header="0.31496062992125984" footer="0.31496062992125984"/>
  <pageSetup paperSize="9" scale="96" orientation="portrait" r:id="rId1"/>
  <rowBreaks count="1" manualBreakCount="1">
    <brk id="39" max="7" man="1"/>
  </rowBreaks>
  <drawing r:id="rId2"/>
  <legacyDrawing r:id="rId3"/>
  <oleObjects>
    <mc:AlternateContent xmlns:mc="http://schemas.openxmlformats.org/markup-compatibility/2006">
      <mc:Choice Requires="x14">
        <oleObject progId="Equation.3" shapeId="9217" r:id="rId4">
          <objectPr defaultSize="0" autoPict="0" r:id="rId5">
            <anchor moveWithCells="1">
              <from>
                <xdr:col>0</xdr:col>
                <xdr:colOff>368300</xdr:colOff>
                <xdr:row>10</xdr:row>
                <xdr:rowOff>76200</xdr:rowOff>
              </from>
              <to>
                <xdr:col>2</xdr:col>
                <xdr:colOff>742950</xdr:colOff>
                <xdr:row>11</xdr:row>
                <xdr:rowOff>139700</xdr:rowOff>
              </to>
            </anchor>
          </objectPr>
        </oleObject>
      </mc:Choice>
      <mc:Fallback>
        <oleObject progId="Equation.3" shapeId="9217" r:id="rId4"/>
      </mc:Fallback>
    </mc:AlternateContent>
    <mc:AlternateContent xmlns:mc="http://schemas.openxmlformats.org/markup-compatibility/2006">
      <mc:Choice Requires="x14">
        <oleObject progId="Equation.3" shapeId="9218" r:id="rId6">
          <objectPr defaultSize="0" autoPict="0" r:id="rId7">
            <anchor moveWithCells="1">
              <from>
                <xdr:col>0</xdr:col>
                <xdr:colOff>368300</xdr:colOff>
                <xdr:row>40</xdr:row>
                <xdr:rowOff>95250</xdr:rowOff>
              </from>
              <to>
                <xdr:col>2</xdr:col>
                <xdr:colOff>527050</xdr:colOff>
                <xdr:row>41</xdr:row>
                <xdr:rowOff>139700</xdr:rowOff>
              </to>
            </anchor>
          </objectPr>
        </oleObject>
      </mc:Choice>
      <mc:Fallback>
        <oleObject progId="Equation.3" shapeId="9218" r:id="rId6"/>
      </mc:Fallback>
    </mc:AlternateContent>
    <mc:AlternateContent xmlns:mc="http://schemas.openxmlformats.org/markup-compatibility/2006">
      <mc:Choice Requires="x14">
        <oleObject progId="Equation.3" shapeId="9219" r:id="rId8">
          <objectPr defaultSize="0" autoPict="0" r:id="rId9">
            <anchor moveWithCells="1">
              <from>
                <xdr:col>0</xdr:col>
                <xdr:colOff>368300</xdr:colOff>
                <xdr:row>68</xdr:row>
                <xdr:rowOff>69850</xdr:rowOff>
              </from>
              <to>
                <xdr:col>2</xdr:col>
                <xdr:colOff>584200</xdr:colOff>
                <xdr:row>69</xdr:row>
                <xdr:rowOff>120650</xdr:rowOff>
              </to>
            </anchor>
          </objectPr>
        </oleObject>
      </mc:Choice>
      <mc:Fallback>
        <oleObject progId="Equation.3" shapeId="9219" r:id="rId8"/>
      </mc:Fallback>
    </mc:AlternateContent>
    <mc:AlternateContent xmlns:mc="http://schemas.openxmlformats.org/markup-compatibility/2006">
      <mc:Choice Requires="x14">
        <oleObject progId="Equation.3" shapeId="9220" r:id="rId10">
          <objectPr defaultSize="0" autoPict="0" r:id="rId11">
            <anchor moveWithCells="1">
              <from>
                <xdr:col>0</xdr:col>
                <xdr:colOff>374650</xdr:colOff>
                <xdr:row>102</xdr:row>
                <xdr:rowOff>69850</xdr:rowOff>
              </from>
              <to>
                <xdr:col>2</xdr:col>
                <xdr:colOff>19050</xdr:colOff>
                <xdr:row>103</xdr:row>
                <xdr:rowOff>120650</xdr:rowOff>
              </to>
            </anchor>
          </objectPr>
        </oleObject>
      </mc:Choice>
      <mc:Fallback>
        <oleObject progId="Equation.3" shapeId="9220" r:id="rId10"/>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D55"/>
  <sheetViews>
    <sheetView showGridLines="0" view="pageBreakPreview" zoomScale="85" zoomScaleNormal="100" zoomScaleSheetLayoutView="85" workbookViewId="0">
      <selection activeCell="J1" sqref="J1:AJ1"/>
    </sheetView>
  </sheetViews>
  <sheetFormatPr defaultColWidth="3.6328125" defaultRowHeight="14"/>
  <cols>
    <col min="1" max="2" width="5.6328125" style="280" customWidth="1"/>
    <col min="3" max="7" width="6.6328125" style="280" customWidth="1"/>
    <col min="8" max="12" width="3.6328125" style="280"/>
    <col min="13" max="18" width="5.6328125" style="280" customWidth="1"/>
    <col min="19" max="16384" width="3.6328125" style="280"/>
  </cols>
  <sheetData>
    <row r="1" spans="1:56" ht="40" customHeight="1" thickBot="1">
      <c r="A1" s="282" t="s">
        <v>128</v>
      </c>
      <c r="B1" s="282"/>
      <c r="C1" s="282"/>
      <c r="D1" s="282"/>
      <c r="E1" s="282"/>
      <c r="F1" s="282"/>
      <c r="G1" s="282"/>
      <c r="H1" s="282"/>
      <c r="I1" s="282"/>
      <c r="J1" s="283"/>
      <c r="K1" s="284"/>
      <c r="L1" s="285"/>
      <c r="M1" s="286" t="s">
        <v>292</v>
      </c>
      <c r="N1" s="282"/>
      <c r="O1" s="282"/>
      <c r="P1" s="282"/>
      <c r="Q1" s="282"/>
      <c r="R1" s="282"/>
      <c r="S1" s="287"/>
      <c r="T1" s="288"/>
      <c r="U1" s="289"/>
      <c r="V1" s="225" t="s">
        <v>294</v>
      </c>
      <c r="W1" s="282"/>
      <c r="X1" s="282"/>
      <c r="Y1" s="282"/>
      <c r="Z1" s="282"/>
      <c r="AA1" s="282"/>
      <c r="AB1" s="282"/>
      <c r="AC1" s="282"/>
      <c r="AD1" s="282"/>
      <c r="AE1" s="282"/>
      <c r="AF1" s="282"/>
      <c r="AG1" s="290"/>
      <c r="AH1" s="291"/>
      <c r="AI1" s="292"/>
      <c r="AJ1" s="286" t="s">
        <v>293</v>
      </c>
      <c r="AK1" s="282"/>
      <c r="AL1" s="282"/>
      <c r="AM1" s="282"/>
      <c r="AN1" s="282"/>
      <c r="AO1" s="282"/>
      <c r="AP1" s="282"/>
      <c r="AQ1" s="282"/>
    </row>
    <row r="2" spans="1:56" ht="30" customHeight="1">
      <c r="A2" s="473" t="s">
        <v>129</v>
      </c>
      <c r="B2" s="474"/>
      <c r="C2" s="474"/>
      <c r="D2" s="474"/>
      <c r="E2" s="474"/>
      <c r="F2" s="474"/>
      <c r="G2" s="474"/>
      <c r="H2" s="474"/>
      <c r="I2" s="474"/>
      <c r="J2" s="410" t="s">
        <v>130</v>
      </c>
      <c r="K2" s="411"/>
      <c r="L2" s="411"/>
      <c r="M2" s="411"/>
      <c r="N2" s="411"/>
      <c r="O2" s="411"/>
      <c r="P2" s="411"/>
      <c r="Q2" s="411"/>
      <c r="R2" s="411"/>
      <c r="S2" s="411"/>
      <c r="T2" s="411"/>
      <c r="U2" s="411"/>
      <c r="V2" s="412"/>
      <c r="W2" s="410" t="s">
        <v>131</v>
      </c>
      <c r="X2" s="411"/>
      <c r="Y2" s="411"/>
      <c r="Z2" s="411"/>
      <c r="AA2" s="411"/>
      <c r="AB2" s="411"/>
      <c r="AC2" s="411"/>
      <c r="AD2" s="411"/>
      <c r="AE2" s="411"/>
      <c r="AF2" s="411"/>
      <c r="AG2" s="411"/>
      <c r="AH2" s="411"/>
      <c r="AI2" s="411"/>
      <c r="AJ2" s="411"/>
      <c r="AK2" s="411"/>
      <c r="AL2" s="412"/>
      <c r="AM2" s="474" t="s">
        <v>132</v>
      </c>
      <c r="AN2" s="474"/>
      <c r="AO2" s="474"/>
      <c r="AP2" s="474"/>
      <c r="AQ2" s="475"/>
    </row>
    <row r="3" spans="1:56" ht="30" customHeight="1" thickBot="1">
      <c r="A3" s="477" t="s">
        <v>133</v>
      </c>
      <c r="B3" s="450"/>
      <c r="C3" s="450" t="s">
        <v>134</v>
      </c>
      <c r="D3" s="450"/>
      <c r="E3" s="450"/>
      <c r="F3" s="450"/>
      <c r="G3" s="450"/>
      <c r="H3" s="450" t="s">
        <v>135</v>
      </c>
      <c r="I3" s="450"/>
      <c r="J3" s="485" t="s">
        <v>136</v>
      </c>
      <c r="K3" s="450"/>
      <c r="L3" s="450"/>
      <c r="M3" s="478" t="s">
        <v>137</v>
      </c>
      <c r="N3" s="413"/>
      <c r="O3" s="413"/>
      <c r="P3" s="413"/>
      <c r="Q3" s="413"/>
      <c r="R3" s="414"/>
      <c r="S3" s="413" t="s">
        <v>138</v>
      </c>
      <c r="T3" s="413"/>
      <c r="U3" s="413"/>
      <c r="V3" s="414"/>
      <c r="W3" s="478" t="s">
        <v>139</v>
      </c>
      <c r="X3" s="413"/>
      <c r="Y3" s="413"/>
      <c r="Z3" s="413"/>
      <c r="AA3" s="413"/>
      <c r="AB3" s="414"/>
      <c r="AC3" s="478" t="s">
        <v>140</v>
      </c>
      <c r="AD3" s="413"/>
      <c r="AE3" s="414"/>
      <c r="AF3" s="478" t="s">
        <v>141</v>
      </c>
      <c r="AG3" s="413"/>
      <c r="AH3" s="413"/>
      <c r="AI3" s="413"/>
      <c r="AJ3" s="413"/>
      <c r="AK3" s="413"/>
      <c r="AL3" s="414"/>
      <c r="AM3" s="450"/>
      <c r="AN3" s="450"/>
      <c r="AO3" s="450"/>
      <c r="AP3" s="450"/>
      <c r="AQ3" s="476"/>
    </row>
    <row r="4" spans="1:56" ht="60" customHeight="1">
      <c r="A4" s="397" t="s">
        <v>142</v>
      </c>
      <c r="B4" s="398"/>
      <c r="C4" s="482" t="s">
        <v>143</v>
      </c>
      <c r="D4" s="451"/>
      <c r="E4" s="451"/>
      <c r="F4" s="451"/>
      <c r="G4" s="483"/>
      <c r="H4" s="398" t="s">
        <v>11</v>
      </c>
      <c r="I4" s="398"/>
      <c r="J4" s="484"/>
      <c r="K4" s="484"/>
      <c r="L4" s="484"/>
      <c r="M4" s="423"/>
      <c r="N4" s="424"/>
      <c r="O4" s="424"/>
      <c r="P4" s="424"/>
      <c r="Q4" s="424"/>
      <c r="R4" s="425"/>
      <c r="S4" s="415" t="s">
        <v>177</v>
      </c>
      <c r="T4" s="416"/>
      <c r="U4" s="416"/>
      <c r="V4" s="417"/>
      <c r="W4" s="423"/>
      <c r="X4" s="424"/>
      <c r="Y4" s="424"/>
      <c r="Z4" s="424"/>
      <c r="AA4" s="424"/>
      <c r="AB4" s="425"/>
      <c r="AC4" s="423"/>
      <c r="AD4" s="424"/>
      <c r="AE4" s="425"/>
      <c r="AF4" s="423"/>
      <c r="AG4" s="424"/>
      <c r="AH4" s="424"/>
      <c r="AI4" s="424"/>
      <c r="AJ4" s="424"/>
      <c r="AK4" s="424"/>
      <c r="AL4" s="425"/>
      <c r="AM4" s="486"/>
      <c r="AN4" s="486"/>
      <c r="AO4" s="486"/>
      <c r="AP4" s="486"/>
      <c r="AQ4" s="487"/>
    </row>
    <row r="5" spans="1:56" ht="60" customHeight="1">
      <c r="A5" s="397" t="s">
        <v>144</v>
      </c>
      <c r="B5" s="398"/>
      <c r="C5" s="399" t="s">
        <v>145</v>
      </c>
      <c r="D5" s="399"/>
      <c r="E5" s="399"/>
      <c r="F5" s="399"/>
      <c r="G5" s="399"/>
      <c r="H5" s="398" t="s">
        <v>146</v>
      </c>
      <c r="I5" s="398"/>
      <c r="J5" s="400"/>
      <c r="K5" s="400"/>
      <c r="L5" s="400"/>
      <c r="M5" s="404"/>
      <c r="N5" s="405"/>
      <c r="O5" s="405"/>
      <c r="P5" s="405"/>
      <c r="Q5" s="405"/>
      <c r="R5" s="406"/>
      <c r="S5" s="407" t="s">
        <v>178</v>
      </c>
      <c r="T5" s="408"/>
      <c r="U5" s="408"/>
      <c r="V5" s="409"/>
      <c r="W5" s="401" t="s">
        <v>146</v>
      </c>
      <c r="X5" s="402"/>
      <c r="Y5" s="402"/>
      <c r="Z5" s="402"/>
      <c r="AA5" s="402"/>
      <c r="AB5" s="403"/>
      <c r="AC5" s="401" t="s">
        <v>146</v>
      </c>
      <c r="AD5" s="402"/>
      <c r="AE5" s="403"/>
      <c r="AF5" s="401" t="s">
        <v>146</v>
      </c>
      <c r="AG5" s="402"/>
      <c r="AH5" s="402"/>
      <c r="AI5" s="402"/>
      <c r="AJ5" s="402"/>
      <c r="AK5" s="402"/>
      <c r="AL5" s="403"/>
      <c r="AM5" s="395"/>
      <c r="AN5" s="395"/>
      <c r="AO5" s="395"/>
      <c r="AP5" s="395"/>
      <c r="AQ5" s="396"/>
    </row>
    <row r="6" spans="1:56" ht="60" customHeight="1">
      <c r="A6" s="397" t="s">
        <v>147</v>
      </c>
      <c r="B6" s="398"/>
      <c r="C6" s="432" t="s">
        <v>148</v>
      </c>
      <c r="D6" s="432"/>
      <c r="E6" s="432"/>
      <c r="F6" s="432"/>
      <c r="G6" s="432"/>
      <c r="H6" s="398" t="s">
        <v>11</v>
      </c>
      <c r="I6" s="398"/>
      <c r="J6" s="433"/>
      <c r="K6" s="433"/>
      <c r="L6" s="433"/>
      <c r="M6" s="404"/>
      <c r="N6" s="405"/>
      <c r="O6" s="405"/>
      <c r="P6" s="405"/>
      <c r="Q6" s="405"/>
      <c r="R6" s="406"/>
      <c r="S6" s="418" t="s">
        <v>179</v>
      </c>
      <c r="T6" s="418"/>
      <c r="U6" s="418"/>
      <c r="V6" s="419"/>
      <c r="W6" s="420"/>
      <c r="X6" s="421"/>
      <c r="Y6" s="421"/>
      <c r="Z6" s="421"/>
      <c r="AA6" s="421"/>
      <c r="AB6" s="422"/>
      <c r="AC6" s="420"/>
      <c r="AD6" s="421"/>
      <c r="AE6" s="422"/>
      <c r="AF6" s="479"/>
      <c r="AG6" s="480"/>
      <c r="AH6" s="480"/>
      <c r="AI6" s="480"/>
      <c r="AJ6" s="480"/>
      <c r="AK6" s="480"/>
      <c r="AL6" s="481"/>
      <c r="AM6" s="447"/>
      <c r="AN6" s="447"/>
      <c r="AO6" s="447"/>
      <c r="AP6" s="447"/>
      <c r="AQ6" s="448"/>
    </row>
    <row r="7" spans="1:56" ht="60" customHeight="1">
      <c r="A7" s="397" t="s">
        <v>149</v>
      </c>
      <c r="B7" s="398"/>
      <c r="C7" s="432" t="s">
        <v>150</v>
      </c>
      <c r="D7" s="432"/>
      <c r="E7" s="432"/>
      <c r="F7" s="432"/>
      <c r="G7" s="432"/>
      <c r="H7" s="398" t="s">
        <v>151</v>
      </c>
      <c r="I7" s="398"/>
      <c r="J7" s="433"/>
      <c r="K7" s="433"/>
      <c r="L7" s="433"/>
      <c r="M7" s="426" t="s">
        <v>152</v>
      </c>
      <c r="N7" s="445"/>
      <c r="O7" s="445"/>
      <c r="P7" s="445"/>
      <c r="Q7" s="445"/>
      <c r="R7" s="446"/>
      <c r="S7" s="418" t="s">
        <v>153</v>
      </c>
      <c r="T7" s="418"/>
      <c r="U7" s="418"/>
      <c r="V7" s="419"/>
      <c r="W7" s="401" t="s">
        <v>146</v>
      </c>
      <c r="X7" s="402"/>
      <c r="Y7" s="402"/>
      <c r="Z7" s="402"/>
      <c r="AA7" s="402"/>
      <c r="AB7" s="403"/>
      <c r="AC7" s="401" t="s">
        <v>146</v>
      </c>
      <c r="AD7" s="402"/>
      <c r="AE7" s="403"/>
      <c r="AF7" s="401" t="s">
        <v>146</v>
      </c>
      <c r="AG7" s="402"/>
      <c r="AH7" s="402"/>
      <c r="AI7" s="402"/>
      <c r="AJ7" s="402"/>
      <c r="AK7" s="402"/>
      <c r="AL7" s="403"/>
      <c r="AM7" s="447"/>
      <c r="AN7" s="447"/>
      <c r="AO7" s="447"/>
      <c r="AP7" s="447"/>
      <c r="AQ7" s="448"/>
    </row>
    <row r="8" spans="1:56" ht="60" customHeight="1">
      <c r="A8" s="397" t="s">
        <v>154</v>
      </c>
      <c r="B8" s="398"/>
      <c r="C8" s="432" t="s">
        <v>155</v>
      </c>
      <c r="D8" s="432"/>
      <c r="E8" s="432"/>
      <c r="F8" s="432"/>
      <c r="G8" s="432"/>
      <c r="H8" s="398" t="s">
        <v>151</v>
      </c>
      <c r="I8" s="398"/>
      <c r="J8" s="433"/>
      <c r="K8" s="433"/>
      <c r="L8" s="433"/>
      <c r="M8" s="426" t="s">
        <v>152</v>
      </c>
      <c r="N8" s="445"/>
      <c r="O8" s="445"/>
      <c r="P8" s="445"/>
      <c r="Q8" s="445"/>
      <c r="R8" s="446"/>
      <c r="S8" s="418" t="s">
        <v>153</v>
      </c>
      <c r="T8" s="418"/>
      <c r="U8" s="418"/>
      <c r="V8" s="419"/>
      <c r="W8" s="401" t="s">
        <v>146</v>
      </c>
      <c r="X8" s="402"/>
      <c r="Y8" s="402"/>
      <c r="Z8" s="402"/>
      <c r="AA8" s="402"/>
      <c r="AB8" s="403"/>
      <c r="AC8" s="401" t="s">
        <v>146</v>
      </c>
      <c r="AD8" s="402"/>
      <c r="AE8" s="403"/>
      <c r="AF8" s="401" t="s">
        <v>146</v>
      </c>
      <c r="AG8" s="402"/>
      <c r="AH8" s="402"/>
      <c r="AI8" s="402"/>
      <c r="AJ8" s="402"/>
      <c r="AK8" s="402"/>
      <c r="AL8" s="403"/>
      <c r="AM8" s="447"/>
      <c r="AN8" s="447"/>
      <c r="AO8" s="447"/>
      <c r="AP8" s="447"/>
      <c r="AQ8" s="448"/>
    </row>
    <row r="9" spans="1:56" ht="40" customHeight="1">
      <c r="A9" s="453" t="s">
        <v>156</v>
      </c>
      <c r="B9" s="454"/>
      <c r="C9" s="449" t="s">
        <v>157</v>
      </c>
      <c r="D9" s="449"/>
      <c r="E9" s="449"/>
      <c r="F9" s="449"/>
      <c r="G9" s="449"/>
      <c r="H9" s="454" t="s">
        <v>158</v>
      </c>
      <c r="I9" s="454"/>
      <c r="J9" s="400"/>
      <c r="K9" s="400"/>
      <c r="L9" s="400"/>
      <c r="M9" s="420"/>
      <c r="N9" s="421"/>
      <c r="O9" s="421"/>
      <c r="P9" s="421"/>
      <c r="Q9" s="421"/>
      <c r="R9" s="422"/>
      <c r="S9" s="408" t="s">
        <v>159</v>
      </c>
      <c r="T9" s="408"/>
      <c r="U9" s="408"/>
      <c r="V9" s="409"/>
      <c r="W9" s="401" t="s">
        <v>146</v>
      </c>
      <c r="X9" s="402"/>
      <c r="Y9" s="402"/>
      <c r="Z9" s="402"/>
      <c r="AA9" s="402"/>
      <c r="AB9" s="403"/>
      <c r="AC9" s="401" t="s">
        <v>146</v>
      </c>
      <c r="AD9" s="402"/>
      <c r="AE9" s="403"/>
      <c r="AF9" s="401" t="s">
        <v>146</v>
      </c>
      <c r="AG9" s="402"/>
      <c r="AH9" s="402"/>
      <c r="AI9" s="402"/>
      <c r="AJ9" s="402"/>
      <c r="AK9" s="402"/>
      <c r="AL9" s="403"/>
      <c r="AM9" s="395"/>
      <c r="AN9" s="395"/>
      <c r="AO9" s="395"/>
      <c r="AP9" s="395"/>
      <c r="AQ9" s="396"/>
    </row>
    <row r="10" spans="1:56" ht="40" customHeight="1">
      <c r="A10" s="453" t="s">
        <v>160</v>
      </c>
      <c r="B10" s="454"/>
      <c r="C10" s="449" t="s">
        <v>161</v>
      </c>
      <c r="D10" s="449"/>
      <c r="E10" s="449"/>
      <c r="F10" s="449"/>
      <c r="G10" s="449"/>
      <c r="H10" s="454" t="s">
        <v>146</v>
      </c>
      <c r="I10" s="454"/>
      <c r="J10" s="400"/>
      <c r="K10" s="400"/>
      <c r="L10" s="400"/>
      <c r="M10" s="420"/>
      <c r="N10" s="421"/>
      <c r="O10" s="421"/>
      <c r="P10" s="421"/>
      <c r="Q10" s="421"/>
      <c r="R10" s="422"/>
      <c r="S10" s="408" t="s">
        <v>159</v>
      </c>
      <c r="T10" s="408"/>
      <c r="U10" s="408"/>
      <c r="V10" s="409"/>
      <c r="W10" s="401" t="s">
        <v>146</v>
      </c>
      <c r="X10" s="402"/>
      <c r="Y10" s="402"/>
      <c r="Z10" s="402"/>
      <c r="AA10" s="402"/>
      <c r="AB10" s="403"/>
      <c r="AC10" s="401" t="s">
        <v>146</v>
      </c>
      <c r="AD10" s="402"/>
      <c r="AE10" s="403"/>
      <c r="AF10" s="401" t="s">
        <v>146</v>
      </c>
      <c r="AG10" s="402"/>
      <c r="AH10" s="402"/>
      <c r="AI10" s="402"/>
      <c r="AJ10" s="402"/>
      <c r="AK10" s="402"/>
      <c r="AL10" s="403"/>
      <c r="AM10" s="395"/>
      <c r="AN10" s="395"/>
      <c r="AO10" s="395"/>
      <c r="AP10" s="395"/>
      <c r="AQ10" s="396"/>
    </row>
    <row r="11" spans="1:56" ht="40" customHeight="1">
      <c r="A11" s="453" t="s">
        <v>162</v>
      </c>
      <c r="B11" s="454"/>
      <c r="C11" s="449" t="s">
        <v>163</v>
      </c>
      <c r="D11" s="449"/>
      <c r="E11" s="449"/>
      <c r="F11" s="449"/>
      <c r="G11" s="449"/>
      <c r="H11" s="454" t="s">
        <v>146</v>
      </c>
      <c r="I11" s="454"/>
      <c r="J11" s="400"/>
      <c r="K11" s="400"/>
      <c r="L11" s="400"/>
      <c r="M11" s="420"/>
      <c r="N11" s="421"/>
      <c r="O11" s="421"/>
      <c r="P11" s="421"/>
      <c r="Q11" s="421"/>
      <c r="R11" s="422"/>
      <c r="S11" s="408" t="s">
        <v>159</v>
      </c>
      <c r="T11" s="408"/>
      <c r="U11" s="408"/>
      <c r="V11" s="409"/>
      <c r="W11" s="401" t="s">
        <v>146</v>
      </c>
      <c r="X11" s="402"/>
      <c r="Y11" s="402"/>
      <c r="Z11" s="402"/>
      <c r="AA11" s="402"/>
      <c r="AB11" s="403"/>
      <c r="AC11" s="401" t="s">
        <v>146</v>
      </c>
      <c r="AD11" s="402"/>
      <c r="AE11" s="403"/>
      <c r="AF11" s="401" t="s">
        <v>146</v>
      </c>
      <c r="AG11" s="402"/>
      <c r="AH11" s="402"/>
      <c r="AI11" s="402"/>
      <c r="AJ11" s="402"/>
      <c r="AK11" s="402"/>
      <c r="AL11" s="403"/>
      <c r="AM11" s="434"/>
      <c r="AN11" s="395"/>
      <c r="AO11" s="395"/>
      <c r="AP11" s="395"/>
      <c r="AQ11" s="396"/>
    </row>
    <row r="12" spans="1:56" ht="60" customHeight="1">
      <c r="A12" s="461" t="s">
        <v>12</v>
      </c>
      <c r="B12" s="462"/>
      <c r="C12" s="455" t="s">
        <v>164</v>
      </c>
      <c r="D12" s="456"/>
      <c r="E12" s="456"/>
      <c r="F12" s="456"/>
      <c r="G12" s="457"/>
      <c r="H12" s="471" t="s">
        <v>146</v>
      </c>
      <c r="I12" s="462"/>
      <c r="J12" s="465" t="s">
        <v>165</v>
      </c>
      <c r="K12" s="466"/>
      <c r="L12" s="467"/>
      <c r="M12" s="439" t="s">
        <v>166</v>
      </c>
      <c r="N12" s="440"/>
      <c r="O12" s="440"/>
      <c r="P12" s="440"/>
      <c r="Q12" s="440"/>
      <c r="R12" s="441"/>
      <c r="S12" s="435" t="s">
        <v>180</v>
      </c>
      <c r="T12" s="436"/>
      <c r="U12" s="436"/>
      <c r="V12" s="437"/>
      <c r="W12" s="426" t="s">
        <v>167</v>
      </c>
      <c r="X12" s="427"/>
      <c r="Y12" s="427"/>
      <c r="Z12" s="427"/>
      <c r="AA12" s="427"/>
      <c r="AB12" s="428"/>
      <c r="AC12" s="401" t="s">
        <v>146</v>
      </c>
      <c r="AD12" s="402"/>
      <c r="AE12" s="403"/>
      <c r="AF12" s="404"/>
      <c r="AG12" s="405"/>
      <c r="AH12" s="405"/>
      <c r="AI12" s="405"/>
      <c r="AJ12" s="405"/>
      <c r="AK12" s="405"/>
      <c r="AL12" s="406"/>
      <c r="AM12" s="395"/>
      <c r="AN12" s="395"/>
      <c r="AO12" s="395"/>
      <c r="AP12" s="395"/>
      <c r="AQ12" s="396"/>
    </row>
    <row r="13" spans="1:56" ht="60" customHeight="1" thickBot="1">
      <c r="A13" s="463"/>
      <c r="B13" s="464"/>
      <c r="C13" s="458"/>
      <c r="D13" s="459"/>
      <c r="E13" s="459"/>
      <c r="F13" s="459"/>
      <c r="G13" s="460"/>
      <c r="H13" s="472"/>
      <c r="I13" s="464"/>
      <c r="J13" s="468"/>
      <c r="K13" s="469"/>
      <c r="L13" s="470"/>
      <c r="M13" s="442"/>
      <c r="N13" s="443"/>
      <c r="O13" s="443"/>
      <c r="P13" s="443"/>
      <c r="Q13" s="443"/>
      <c r="R13" s="444"/>
      <c r="S13" s="438"/>
      <c r="T13" s="418"/>
      <c r="U13" s="418"/>
      <c r="V13" s="419"/>
      <c r="W13" s="426" t="s">
        <v>168</v>
      </c>
      <c r="X13" s="427"/>
      <c r="Y13" s="427"/>
      <c r="Z13" s="427"/>
      <c r="AA13" s="427"/>
      <c r="AB13" s="428"/>
      <c r="AC13" s="429" t="s">
        <v>146</v>
      </c>
      <c r="AD13" s="430"/>
      <c r="AE13" s="431"/>
      <c r="AF13" s="404"/>
      <c r="AG13" s="405"/>
      <c r="AH13" s="405"/>
      <c r="AI13" s="405"/>
      <c r="AJ13" s="405"/>
      <c r="AK13" s="405"/>
      <c r="AL13" s="406"/>
      <c r="AM13" s="395"/>
      <c r="AN13" s="395"/>
      <c r="AO13" s="395"/>
      <c r="AP13" s="395"/>
      <c r="AQ13" s="396"/>
    </row>
    <row r="14" spans="1:56" ht="25.5" customHeight="1">
      <c r="A14" s="451" t="s">
        <v>169</v>
      </c>
      <c r="B14" s="452"/>
      <c r="C14" s="452"/>
      <c r="D14" s="452"/>
      <c r="E14" s="452"/>
      <c r="F14" s="452"/>
      <c r="G14" s="452"/>
      <c r="H14" s="452"/>
      <c r="I14" s="452"/>
      <c r="J14" s="452"/>
      <c r="K14" s="452"/>
      <c r="L14" s="452"/>
      <c r="M14" s="452"/>
      <c r="N14" s="452"/>
      <c r="O14" s="452"/>
      <c r="P14" s="452"/>
      <c r="Q14" s="452"/>
      <c r="R14" s="452"/>
      <c r="S14" s="452"/>
      <c r="T14" s="452"/>
      <c r="U14" s="452"/>
      <c r="V14" s="452"/>
      <c r="W14" s="452"/>
      <c r="X14" s="452"/>
      <c r="Y14" s="452"/>
      <c r="Z14" s="452"/>
      <c r="AA14" s="452"/>
      <c r="AB14" s="452"/>
      <c r="AC14" s="452"/>
      <c r="AD14" s="452"/>
      <c r="AE14" s="452"/>
      <c r="AF14" s="452"/>
      <c r="AG14" s="452"/>
      <c r="AH14" s="452"/>
      <c r="AI14" s="452"/>
      <c r="AJ14" s="452"/>
      <c r="AK14" s="452"/>
      <c r="AL14" s="452"/>
      <c r="AM14" s="452"/>
      <c r="AN14" s="452"/>
      <c r="AO14" s="452"/>
      <c r="AP14" s="452"/>
      <c r="AQ14" s="452"/>
      <c r="AR14" s="281"/>
      <c r="AS14" s="281"/>
      <c r="AT14" s="281"/>
      <c r="AU14" s="281"/>
      <c r="AV14" s="281"/>
      <c r="AW14" s="281"/>
      <c r="AX14" s="281"/>
      <c r="AY14" s="281"/>
      <c r="AZ14" s="281"/>
      <c r="BA14" s="281"/>
      <c r="BB14" s="281"/>
      <c r="BC14" s="281"/>
      <c r="BD14" s="281"/>
    </row>
    <row r="15" spans="1:56" ht="40" customHeight="1">
      <c r="A15" s="281"/>
      <c r="B15" s="281"/>
      <c r="C15" s="281"/>
      <c r="D15" s="281"/>
      <c r="E15" s="281"/>
      <c r="F15" s="281"/>
      <c r="G15" s="281"/>
      <c r="H15" s="281"/>
      <c r="I15" s="281"/>
      <c r="J15" s="281"/>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281"/>
      <c r="AP15" s="281"/>
      <c r="AQ15" s="281"/>
      <c r="AR15" s="281"/>
      <c r="AS15" s="281"/>
      <c r="AT15" s="281"/>
      <c r="AU15" s="281"/>
      <c r="AV15" s="281"/>
      <c r="AW15" s="281"/>
      <c r="AX15" s="281"/>
      <c r="AY15" s="281"/>
      <c r="AZ15" s="281"/>
      <c r="BA15" s="281"/>
      <c r="BB15" s="281"/>
      <c r="BC15" s="281"/>
      <c r="BD15" s="281"/>
    </row>
    <row r="16" spans="1:56">
      <c r="A16" s="281"/>
      <c r="B16" s="281"/>
      <c r="C16" s="281"/>
      <c r="D16" s="281"/>
      <c r="E16" s="281"/>
      <c r="F16" s="281"/>
      <c r="G16" s="281"/>
      <c r="H16" s="281"/>
      <c r="I16" s="281"/>
      <c r="J16" s="280" t="s">
        <v>170</v>
      </c>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1"/>
      <c r="AP16" s="281"/>
      <c r="AQ16" s="281"/>
      <c r="AR16" s="281"/>
      <c r="AS16" s="281"/>
      <c r="AT16" s="281"/>
      <c r="AU16" s="281"/>
      <c r="AV16" s="281"/>
      <c r="AW16" s="281"/>
      <c r="AX16" s="281"/>
      <c r="AY16" s="281"/>
      <c r="AZ16" s="281"/>
      <c r="BA16" s="281"/>
      <c r="BB16" s="281"/>
      <c r="BC16" s="281"/>
      <c r="BD16" s="281"/>
    </row>
    <row r="17" spans="1:56">
      <c r="A17" s="281"/>
      <c r="B17" s="281"/>
      <c r="C17" s="281"/>
      <c r="D17" s="281"/>
      <c r="E17" s="281"/>
      <c r="F17" s="281"/>
      <c r="G17" s="281"/>
      <c r="H17" s="281"/>
      <c r="I17" s="281"/>
      <c r="J17" s="280" t="s">
        <v>171</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81"/>
      <c r="AP17" s="281"/>
      <c r="AQ17" s="281"/>
      <c r="AR17" s="281"/>
      <c r="AS17" s="281"/>
      <c r="AT17" s="281"/>
      <c r="AU17" s="281"/>
      <c r="AV17" s="281"/>
      <c r="AW17" s="281"/>
      <c r="AX17" s="281"/>
      <c r="AY17" s="281"/>
      <c r="AZ17" s="281"/>
      <c r="BA17" s="281"/>
      <c r="BB17" s="281"/>
      <c r="BC17" s="281"/>
      <c r="BD17" s="281"/>
    </row>
    <row r="18" spans="1:56">
      <c r="A18" s="281"/>
      <c r="B18" s="281"/>
      <c r="C18" s="281"/>
      <c r="D18" s="281"/>
      <c r="E18" s="281"/>
      <c r="F18" s="281"/>
      <c r="G18" s="281"/>
      <c r="H18" s="281"/>
      <c r="I18" s="281"/>
      <c r="J18" s="280" t="s">
        <v>172</v>
      </c>
      <c r="K18" s="281"/>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1"/>
      <c r="AL18" s="281"/>
      <c r="AM18" s="281"/>
      <c r="AN18" s="281"/>
      <c r="AO18" s="281"/>
      <c r="AP18" s="281"/>
      <c r="AQ18" s="281"/>
      <c r="AR18" s="281"/>
      <c r="AS18" s="281"/>
      <c r="AT18" s="281"/>
      <c r="AU18" s="281"/>
      <c r="AV18" s="281"/>
      <c r="AW18" s="281"/>
      <c r="AX18" s="281"/>
      <c r="AY18" s="281"/>
      <c r="AZ18" s="281"/>
      <c r="BA18" s="281"/>
      <c r="BB18" s="281"/>
      <c r="BC18" s="281"/>
      <c r="BD18" s="281"/>
    </row>
    <row r="19" spans="1:56">
      <c r="A19" s="281"/>
      <c r="B19" s="281"/>
      <c r="C19" s="281"/>
      <c r="D19" s="281"/>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1"/>
      <c r="AM19" s="281"/>
      <c r="AN19" s="281"/>
      <c r="AO19" s="281"/>
      <c r="AP19" s="281"/>
      <c r="AQ19" s="281"/>
      <c r="AR19" s="281"/>
      <c r="AS19" s="281"/>
      <c r="AT19" s="281"/>
      <c r="AU19" s="281"/>
      <c r="AV19" s="281"/>
      <c r="AW19" s="281"/>
      <c r="AX19" s="281"/>
      <c r="AY19" s="281"/>
      <c r="AZ19" s="281"/>
      <c r="BA19" s="281"/>
      <c r="BB19" s="281"/>
      <c r="BC19" s="281"/>
      <c r="BD19" s="281"/>
    </row>
    <row r="20" spans="1:56">
      <c r="A20" s="281"/>
      <c r="B20" s="281"/>
      <c r="C20" s="281"/>
      <c r="D20" s="281"/>
      <c r="E20" s="281"/>
      <c r="F20" s="281"/>
      <c r="G20" s="281"/>
      <c r="H20" s="281"/>
      <c r="I20" s="281"/>
      <c r="J20" s="281" t="s">
        <v>173</v>
      </c>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1"/>
      <c r="AM20" s="281"/>
      <c r="AN20" s="281"/>
      <c r="AO20" s="281"/>
      <c r="AP20" s="281"/>
      <c r="AQ20" s="281"/>
      <c r="AR20" s="281"/>
      <c r="AS20" s="281"/>
      <c r="AT20" s="281"/>
      <c r="AU20" s="281"/>
      <c r="AV20" s="281"/>
      <c r="AW20" s="281"/>
      <c r="AX20" s="281"/>
      <c r="AY20" s="281"/>
      <c r="AZ20" s="281"/>
      <c r="BA20" s="281"/>
      <c r="BB20" s="281"/>
      <c r="BC20" s="281"/>
      <c r="BD20" s="281"/>
    </row>
    <row r="21" spans="1:56">
      <c r="A21" s="281"/>
      <c r="B21" s="281"/>
      <c r="C21" s="281"/>
      <c r="D21" s="281"/>
      <c r="E21" s="281"/>
      <c r="F21" s="281"/>
      <c r="G21" s="281"/>
      <c r="H21" s="281"/>
      <c r="I21" s="281"/>
      <c r="J21" s="281" t="s">
        <v>174</v>
      </c>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281"/>
      <c r="AP21" s="281"/>
      <c r="AQ21" s="281"/>
      <c r="AR21" s="281"/>
      <c r="AS21" s="281"/>
      <c r="AT21" s="281"/>
      <c r="AU21" s="281"/>
      <c r="AV21" s="281"/>
    </row>
    <row r="22" spans="1:56">
      <c r="A22" s="281"/>
      <c r="B22" s="281"/>
      <c r="C22" s="281"/>
      <c r="D22" s="281"/>
      <c r="E22" s="281"/>
      <c r="F22" s="281"/>
      <c r="G22" s="281"/>
      <c r="H22" s="281"/>
      <c r="I22" s="281"/>
      <c r="J22" s="281" t="s">
        <v>175</v>
      </c>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1"/>
      <c r="AM22" s="281"/>
      <c r="AN22" s="281"/>
      <c r="AO22" s="281"/>
      <c r="AP22" s="281"/>
      <c r="AQ22" s="281"/>
      <c r="AR22" s="281"/>
      <c r="AS22" s="281"/>
      <c r="AT22" s="281"/>
      <c r="AU22" s="281"/>
      <c r="AV22" s="281"/>
    </row>
    <row r="23" spans="1:56">
      <c r="A23" s="281"/>
      <c r="B23" s="281"/>
      <c r="C23" s="281"/>
      <c r="D23" s="281"/>
      <c r="E23" s="281"/>
      <c r="F23" s="281"/>
      <c r="G23" s="281"/>
      <c r="H23" s="281"/>
      <c r="I23" s="281"/>
      <c r="J23" s="281"/>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1"/>
      <c r="AL23" s="281"/>
      <c r="AM23" s="281"/>
      <c r="AN23" s="281"/>
      <c r="AO23" s="281"/>
      <c r="AP23" s="281"/>
      <c r="AQ23" s="281"/>
      <c r="AR23" s="281"/>
      <c r="AS23" s="281"/>
      <c r="AT23" s="281"/>
      <c r="AU23" s="281"/>
      <c r="AV23" s="281"/>
    </row>
    <row r="24" spans="1:56">
      <c r="A24" s="281"/>
      <c r="B24" s="281"/>
      <c r="C24" s="281"/>
      <c r="D24" s="281"/>
      <c r="E24" s="281"/>
      <c r="F24" s="281"/>
      <c r="G24" s="281"/>
      <c r="H24" s="281"/>
      <c r="I24" s="281"/>
      <c r="J24" s="281" t="s">
        <v>176</v>
      </c>
      <c r="K24" s="281"/>
      <c r="L24" s="281"/>
      <c r="M24" s="281"/>
      <c r="N24" s="281"/>
      <c r="O24" s="281"/>
      <c r="P24" s="281"/>
      <c r="Q24" s="281"/>
      <c r="R24" s="281"/>
      <c r="S24" s="281"/>
      <c r="T24" s="281"/>
      <c r="U24" s="281"/>
      <c r="V24" s="281"/>
      <c r="W24" s="281"/>
      <c r="X24" s="281"/>
      <c r="Y24" s="281"/>
      <c r="Z24" s="281"/>
      <c r="AA24" s="281"/>
      <c r="AB24" s="281"/>
      <c r="AC24" s="281"/>
      <c r="AD24" s="281"/>
      <c r="AE24" s="281"/>
      <c r="AF24" s="281"/>
      <c r="AG24" s="281"/>
      <c r="AH24" s="281"/>
      <c r="AI24" s="281"/>
      <c r="AJ24" s="281"/>
      <c r="AK24" s="281"/>
      <c r="AL24" s="281"/>
      <c r="AM24" s="281"/>
      <c r="AN24" s="281"/>
      <c r="AO24" s="281"/>
      <c r="AP24" s="281"/>
      <c r="AQ24" s="281"/>
      <c r="AR24" s="281"/>
      <c r="AS24" s="281"/>
      <c r="AT24" s="281"/>
      <c r="AU24" s="281"/>
      <c r="AV24" s="281"/>
    </row>
    <row r="25" spans="1:56">
      <c r="A25" s="281"/>
      <c r="B25" s="281"/>
      <c r="C25" s="281"/>
      <c r="D25" s="281"/>
      <c r="E25" s="281"/>
      <c r="F25" s="281"/>
      <c r="G25" s="281"/>
      <c r="H25" s="281"/>
      <c r="I25" s="281"/>
      <c r="J25" s="281" t="s">
        <v>175</v>
      </c>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81"/>
      <c r="AL25" s="281"/>
      <c r="AM25" s="281"/>
      <c r="AN25" s="281"/>
      <c r="AO25" s="281"/>
      <c r="AP25" s="281"/>
      <c r="AQ25" s="281"/>
      <c r="AR25" s="281"/>
      <c r="AS25" s="281"/>
      <c r="AT25" s="281"/>
      <c r="AU25" s="281"/>
      <c r="AV25" s="281"/>
    </row>
    <row r="26" spans="1:56">
      <c r="A26" s="281"/>
      <c r="B26" s="281"/>
      <c r="C26" s="281"/>
      <c r="D26" s="281"/>
      <c r="E26" s="281"/>
      <c r="F26" s="281"/>
      <c r="G26" s="281"/>
      <c r="H26" s="281"/>
      <c r="I26" s="281"/>
      <c r="J26" s="281"/>
      <c r="K26" s="281"/>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281"/>
      <c r="AJ26" s="281"/>
      <c r="AK26" s="281"/>
      <c r="AL26" s="281"/>
      <c r="AM26" s="281"/>
      <c r="AN26" s="281"/>
      <c r="AO26" s="281"/>
      <c r="AP26" s="281"/>
      <c r="AQ26" s="281"/>
      <c r="AR26" s="281"/>
      <c r="AS26" s="281"/>
      <c r="AT26" s="281"/>
      <c r="AU26" s="281"/>
      <c r="AV26" s="281"/>
    </row>
    <row r="27" spans="1:56" ht="40" customHeight="1">
      <c r="A27" s="281"/>
      <c r="B27" s="281"/>
      <c r="C27" s="281"/>
      <c r="D27" s="281"/>
      <c r="E27" s="281"/>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1"/>
      <c r="AM27" s="281"/>
      <c r="AN27" s="281"/>
      <c r="AO27" s="281"/>
      <c r="AP27" s="281"/>
      <c r="AQ27" s="281"/>
      <c r="AR27" s="281"/>
      <c r="AS27" s="281"/>
      <c r="AT27" s="281"/>
      <c r="AU27" s="281"/>
      <c r="AV27" s="281"/>
    </row>
    <row r="28" spans="1:56" ht="40" customHeight="1">
      <c r="A28" s="281"/>
      <c r="B28" s="281"/>
      <c r="C28" s="281"/>
      <c r="D28" s="281"/>
      <c r="E28" s="281"/>
      <c r="F28" s="281"/>
      <c r="G28" s="281"/>
      <c r="H28" s="281"/>
      <c r="I28" s="281"/>
      <c r="J28" s="281"/>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81"/>
      <c r="AK28" s="281"/>
      <c r="AL28" s="281"/>
      <c r="AM28" s="281"/>
      <c r="AN28" s="281"/>
      <c r="AO28" s="281"/>
      <c r="AP28" s="281"/>
      <c r="AQ28" s="281"/>
      <c r="AR28" s="281"/>
      <c r="AS28" s="281"/>
      <c r="AT28" s="281"/>
      <c r="AU28" s="281"/>
      <c r="AV28" s="281"/>
    </row>
    <row r="29" spans="1:56" ht="40" customHeight="1">
      <c r="A29" s="281"/>
      <c r="B29" s="281"/>
      <c r="C29" s="281"/>
      <c r="D29" s="281"/>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281"/>
      <c r="AJ29" s="281"/>
      <c r="AK29" s="281"/>
      <c r="AL29" s="281"/>
      <c r="AM29" s="281"/>
      <c r="AN29" s="281"/>
      <c r="AO29" s="281"/>
      <c r="AP29" s="281"/>
      <c r="AQ29" s="281"/>
      <c r="AR29" s="281"/>
      <c r="AS29" s="281"/>
      <c r="AT29" s="281"/>
      <c r="AU29" s="281"/>
      <c r="AV29" s="281"/>
    </row>
    <row r="30" spans="1:56" ht="40" customHeight="1">
      <c r="A30" s="281"/>
      <c r="B30" s="281"/>
      <c r="C30" s="281"/>
      <c r="D30" s="281"/>
      <c r="E30" s="281"/>
      <c r="F30" s="281"/>
      <c r="G30" s="281"/>
      <c r="H30" s="281"/>
      <c r="I30" s="281"/>
      <c r="J30" s="281"/>
      <c r="K30" s="281"/>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281"/>
      <c r="AK30" s="281"/>
      <c r="AL30" s="281"/>
      <c r="AM30" s="281"/>
      <c r="AN30" s="281"/>
      <c r="AO30" s="281"/>
      <c r="AP30" s="281"/>
      <c r="AQ30" s="281"/>
      <c r="AR30" s="281"/>
      <c r="AS30" s="281"/>
      <c r="AT30" s="281"/>
      <c r="AU30" s="281"/>
      <c r="AV30" s="281"/>
    </row>
    <row r="31" spans="1:56" ht="40" customHeight="1">
      <c r="A31" s="281"/>
      <c r="B31" s="281"/>
      <c r="C31" s="281"/>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1"/>
      <c r="AM31" s="281"/>
      <c r="AN31" s="281"/>
      <c r="AO31" s="281"/>
      <c r="AP31" s="281"/>
      <c r="AQ31" s="281"/>
      <c r="AR31" s="281"/>
      <c r="AS31" s="281"/>
      <c r="AT31" s="281"/>
      <c r="AU31" s="281"/>
      <c r="AV31" s="281"/>
    </row>
    <row r="32" spans="1:56">
      <c r="A32" s="281"/>
      <c r="B32" s="281"/>
      <c r="C32" s="281"/>
      <c r="D32" s="281"/>
      <c r="E32" s="281"/>
      <c r="F32" s="281"/>
      <c r="G32" s="281"/>
      <c r="H32" s="281"/>
      <c r="I32" s="281"/>
      <c r="J32" s="281"/>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281"/>
      <c r="AP32" s="281"/>
      <c r="AQ32" s="281"/>
      <c r="AR32" s="281"/>
      <c r="AS32" s="281"/>
      <c r="AT32" s="281"/>
      <c r="AU32" s="281"/>
      <c r="AV32" s="281"/>
    </row>
    <row r="33" spans="1:48">
      <c r="A33" s="281"/>
      <c r="B33" s="281"/>
      <c r="C33" s="281"/>
      <c r="D33" s="281"/>
      <c r="E33" s="281"/>
      <c r="F33" s="281"/>
      <c r="G33" s="281"/>
      <c r="H33" s="281"/>
      <c r="I33" s="281"/>
      <c r="J33" s="281"/>
      <c r="K33" s="281"/>
      <c r="L33" s="281"/>
      <c r="M33" s="281"/>
      <c r="N33" s="281"/>
      <c r="O33" s="281"/>
      <c r="P33" s="281"/>
      <c r="Q33" s="281"/>
      <c r="R33" s="281"/>
      <c r="S33" s="281"/>
      <c r="T33" s="281"/>
      <c r="U33" s="281"/>
      <c r="V33" s="281"/>
      <c r="W33" s="281"/>
      <c r="X33" s="281"/>
      <c r="Y33" s="281"/>
      <c r="Z33" s="281"/>
      <c r="AA33" s="281"/>
      <c r="AB33" s="281"/>
      <c r="AC33" s="281"/>
      <c r="AD33" s="281"/>
      <c r="AE33" s="281"/>
      <c r="AF33" s="281"/>
      <c r="AG33" s="281"/>
      <c r="AH33" s="281"/>
      <c r="AI33" s="281"/>
      <c r="AJ33" s="281"/>
      <c r="AK33" s="281"/>
      <c r="AL33" s="281"/>
      <c r="AM33" s="281"/>
      <c r="AN33" s="281"/>
      <c r="AO33" s="281"/>
      <c r="AP33" s="281"/>
      <c r="AQ33" s="281"/>
      <c r="AR33" s="281"/>
      <c r="AS33" s="281"/>
      <c r="AT33" s="281"/>
      <c r="AU33" s="281"/>
      <c r="AV33" s="281"/>
    </row>
    <row r="34" spans="1:48">
      <c r="A34" s="281"/>
      <c r="B34" s="281"/>
      <c r="C34" s="281"/>
      <c r="D34" s="281"/>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281"/>
      <c r="AK34" s="281"/>
      <c r="AL34" s="281"/>
      <c r="AM34" s="281"/>
      <c r="AN34" s="281"/>
      <c r="AO34" s="281"/>
      <c r="AP34" s="281"/>
      <c r="AQ34" s="281"/>
      <c r="AR34" s="281"/>
      <c r="AS34" s="281"/>
      <c r="AT34" s="281"/>
      <c r="AU34" s="281"/>
      <c r="AV34" s="281"/>
    </row>
    <row r="35" spans="1:48">
      <c r="A35" s="281"/>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281"/>
      <c r="AP35" s="281"/>
      <c r="AQ35" s="281"/>
      <c r="AR35" s="281"/>
      <c r="AS35" s="281"/>
    </row>
    <row r="36" spans="1:48">
      <c r="A36" s="281"/>
      <c r="B36" s="281"/>
      <c r="C36" s="281"/>
      <c r="D36" s="281"/>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1"/>
      <c r="AP36" s="281"/>
      <c r="AQ36" s="281"/>
      <c r="AR36" s="281"/>
      <c r="AS36" s="281"/>
    </row>
    <row r="37" spans="1:48">
      <c r="A37" s="281"/>
      <c r="B37" s="281"/>
      <c r="C37" s="281"/>
      <c r="D37" s="281"/>
      <c r="E37" s="281"/>
      <c r="F37" s="281"/>
      <c r="G37" s="281"/>
      <c r="H37" s="281"/>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281"/>
      <c r="AH37" s="281"/>
      <c r="AI37" s="281"/>
      <c r="AJ37" s="281"/>
      <c r="AK37" s="281"/>
      <c r="AL37" s="281"/>
      <c r="AM37" s="281"/>
      <c r="AN37" s="281"/>
      <c r="AO37" s="281"/>
      <c r="AP37" s="281"/>
      <c r="AQ37" s="281"/>
      <c r="AR37" s="281"/>
      <c r="AS37" s="281"/>
    </row>
    <row r="38" spans="1:48">
      <c r="A38" s="281"/>
      <c r="B38" s="281"/>
      <c r="C38" s="281"/>
      <c r="D38" s="281"/>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1"/>
      <c r="AO38" s="281"/>
      <c r="AP38" s="281"/>
      <c r="AQ38" s="281"/>
      <c r="AR38" s="281"/>
      <c r="AS38" s="281"/>
    </row>
    <row r="39" spans="1:48">
      <c r="A39" s="281"/>
      <c r="B39" s="281"/>
      <c r="C39" s="281"/>
      <c r="D39" s="281"/>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281"/>
      <c r="AS39" s="281"/>
    </row>
    <row r="40" spans="1:48">
      <c r="A40" s="281"/>
      <c r="B40" s="281"/>
      <c r="C40" s="281"/>
      <c r="D40" s="281"/>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1"/>
      <c r="AI40" s="281"/>
      <c r="AJ40" s="281"/>
      <c r="AK40" s="281"/>
      <c r="AL40" s="281"/>
      <c r="AM40" s="281"/>
      <c r="AN40" s="281"/>
      <c r="AO40" s="281"/>
      <c r="AP40" s="281"/>
      <c r="AQ40" s="281"/>
      <c r="AR40" s="281"/>
      <c r="AS40" s="281"/>
    </row>
    <row r="41" spans="1:48">
      <c r="A41" s="281"/>
      <c r="B41" s="281"/>
      <c r="C41" s="281"/>
      <c r="D41" s="281"/>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1"/>
      <c r="AP41" s="281"/>
      <c r="AQ41" s="281"/>
      <c r="AR41" s="281"/>
      <c r="AS41" s="281"/>
    </row>
    <row r="42" spans="1:48">
      <c r="A42" s="281"/>
      <c r="B42" s="281"/>
      <c r="C42" s="281"/>
      <c r="D42" s="281"/>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c r="AN42" s="281"/>
      <c r="AO42" s="281"/>
      <c r="AP42" s="281"/>
      <c r="AQ42" s="281"/>
      <c r="AR42" s="281"/>
      <c r="AS42" s="281"/>
    </row>
    <row r="43" spans="1:48">
      <c r="A43" s="281"/>
      <c r="B43" s="281"/>
      <c r="C43" s="281"/>
      <c r="D43" s="281"/>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281"/>
      <c r="AK43" s="281"/>
      <c r="AL43" s="281"/>
      <c r="AM43" s="281"/>
      <c r="AN43" s="281"/>
      <c r="AO43" s="281"/>
      <c r="AP43" s="281"/>
      <c r="AQ43" s="281"/>
      <c r="AR43" s="281"/>
      <c r="AS43" s="281"/>
    </row>
    <row r="44" spans="1:48">
      <c r="A44" s="281"/>
      <c r="B44" s="281"/>
      <c r="C44" s="281"/>
      <c r="D44" s="281"/>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281"/>
      <c r="AI44" s="281"/>
      <c r="AJ44" s="281"/>
      <c r="AK44" s="281"/>
      <c r="AL44" s="281"/>
      <c r="AM44" s="281"/>
      <c r="AN44" s="281"/>
      <c r="AO44" s="281"/>
      <c r="AP44" s="281"/>
      <c r="AQ44" s="281"/>
      <c r="AR44" s="281"/>
      <c r="AS44" s="281"/>
    </row>
    <row r="45" spans="1:48">
      <c r="A45" s="281"/>
      <c r="B45" s="281"/>
      <c r="C45" s="281"/>
      <c r="D45" s="281"/>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c r="AL45" s="281"/>
      <c r="AM45" s="281"/>
      <c r="AN45" s="281"/>
      <c r="AO45" s="281"/>
      <c r="AP45" s="281"/>
      <c r="AQ45" s="281"/>
      <c r="AR45" s="281"/>
      <c r="AS45" s="281"/>
    </row>
    <row r="46" spans="1:48">
      <c r="A46" s="281"/>
      <c r="B46" s="281"/>
      <c r="C46" s="281"/>
      <c r="D46" s="281"/>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81"/>
      <c r="AM46" s="281"/>
      <c r="AN46" s="281"/>
      <c r="AO46" s="281"/>
      <c r="AP46" s="281"/>
      <c r="AQ46" s="281"/>
      <c r="AR46" s="281"/>
      <c r="AS46" s="281"/>
    </row>
    <row r="47" spans="1:48">
      <c r="A47" s="281"/>
      <c r="B47" s="281"/>
      <c r="C47" s="281"/>
      <c r="D47" s="281"/>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1"/>
      <c r="AL47" s="281"/>
      <c r="AM47" s="281"/>
      <c r="AN47" s="281"/>
      <c r="AO47" s="281"/>
      <c r="AP47" s="281"/>
      <c r="AQ47" s="281"/>
      <c r="AR47" s="281"/>
      <c r="AS47" s="281"/>
    </row>
    <row r="48" spans="1:48">
      <c r="A48" s="281"/>
      <c r="B48" s="281"/>
      <c r="C48" s="281"/>
      <c r="D48" s="281"/>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1"/>
      <c r="AJ48" s="281"/>
      <c r="AK48" s="281"/>
      <c r="AL48" s="281"/>
      <c r="AM48" s="281"/>
      <c r="AN48" s="281"/>
      <c r="AO48" s="281"/>
      <c r="AP48" s="281"/>
      <c r="AQ48" s="281"/>
      <c r="AR48" s="281"/>
      <c r="AS48" s="281"/>
    </row>
    <row r="49" spans="1:45">
      <c r="A49" s="281"/>
      <c r="B49" s="281"/>
      <c r="C49" s="281"/>
      <c r="D49" s="281"/>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281"/>
      <c r="AK49" s="281"/>
      <c r="AL49" s="281"/>
      <c r="AM49" s="281"/>
      <c r="AN49" s="281"/>
      <c r="AO49" s="281"/>
      <c r="AP49" s="281"/>
      <c r="AQ49" s="281"/>
      <c r="AR49" s="281"/>
      <c r="AS49" s="281"/>
    </row>
    <row r="50" spans="1:45">
      <c r="A50" s="281"/>
      <c r="B50" s="281"/>
      <c r="C50" s="281"/>
      <c r="D50" s="281"/>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1"/>
      <c r="AJ50" s="281"/>
      <c r="AK50" s="281"/>
      <c r="AL50" s="281"/>
      <c r="AM50" s="281"/>
      <c r="AN50" s="281"/>
      <c r="AO50" s="281"/>
      <c r="AP50" s="281"/>
      <c r="AQ50" s="281"/>
      <c r="AR50" s="281"/>
      <c r="AS50" s="281"/>
    </row>
    <row r="51" spans="1:45">
      <c r="A51" s="281"/>
      <c r="B51" s="281"/>
      <c r="C51" s="281"/>
      <c r="D51" s="281"/>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281"/>
      <c r="AK51" s="281"/>
      <c r="AL51" s="281"/>
      <c r="AM51" s="281"/>
      <c r="AN51" s="281"/>
      <c r="AO51" s="281"/>
      <c r="AP51" s="281"/>
      <c r="AQ51" s="281"/>
      <c r="AR51" s="281"/>
      <c r="AS51" s="281"/>
    </row>
    <row r="52" spans="1:45">
      <c r="A52" s="281"/>
      <c r="B52" s="281"/>
      <c r="C52" s="281"/>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281"/>
      <c r="AK52" s="281"/>
      <c r="AL52" s="281"/>
      <c r="AM52" s="281"/>
      <c r="AN52" s="281"/>
      <c r="AO52" s="281"/>
      <c r="AP52" s="281"/>
      <c r="AQ52" s="281"/>
      <c r="AR52" s="281"/>
      <c r="AS52" s="281"/>
    </row>
    <row r="53" spans="1:45">
      <c r="A53" s="281"/>
      <c r="B53" s="281"/>
      <c r="C53" s="281"/>
      <c r="D53" s="281"/>
      <c r="E53" s="281"/>
      <c r="F53" s="281"/>
      <c r="G53" s="281"/>
      <c r="H53" s="281"/>
      <c r="I53" s="281"/>
      <c r="J53" s="281"/>
      <c r="K53" s="281"/>
      <c r="L53" s="281"/>
      <c r="M53" s="281"/>
      <c r="N53" s="281"/>
      <c r="O53" s="281"/>
      <c r="P53" s="281"/>
      <c r="Q53" s="281"/>
      <c r="R53" s="281"/>
      <c r="S53" s="281"/>
      <c r="T53" s="281"/>
      <c r="U53" s="281"/>
      <c r="V53" s="281"/>
      <c r="W53" s="281"/>
      <c r="X53" s="281"/>
      <c r="Y53" s="281"/>
      <c r="Z53" s="281"/>
      <c r="AA53" s="281"/>
      <c r="AB53" s="281"/>
      <c r="AC53" s="281"/>
      <c r="AD53" s="281"/>
      <c r="AE53" s="281"/>
      <c r="AF53" s="281"/>
      <c r="AG53" s="281"/>
      <c r="AH53" s="281"/>
      <c r="AI53" s="281"/>
      <c r="AJ53" s="281"/>
      <c r="AK53" s="281"/>
      <c r="AL53" s="281"/>
      <c r="AM53" s="281"/>
      <c r="AN53" s="281"/>
      <c r="AO53" s="281"/>
      <c r="AP53" s="281"/>
      <c r="AQ53" s="281"/>
      <c r="AR53" s="281"/>
      <c r="AS53" s="281"/>
    </row>
    <row r="54" spans="1:45">
      <c r="A54" s="281"/>
      <c r="B54" s="281"/>
      <c r="C54" s="281"/>
      <c r="D54" s="281"/>
      <c r="E54" s="281"/>
      <c r="F54" s="281"/>
      <c r="G54" s="281"/>
      <c r="H54" s="281"/>
      <c r="I54" s="281"/>
      <c r="J54" s="281"/>
      <c r="K54" s="281"/>
      <c r="L54" s="281"/>
      <c r="M54" s="281"/>
      <c r="N54" s="281"/>
      <c r="O54" s="281"/>
      <c r="P54" s="281"/>
      <c r="Q54" s="281"/>
      <c r="R54" s="281"/>
      <c r="S54" s="281"/>
      <c r="T54" s="281"/>
      <c r="U54" s="281"/>
      <c r="V54" s="281"/>
      <c r="W54" s="281"/>
      <c r="X54" s="281"/>
      <c r="Y54" s="281"/>
      <c r="Z54" s="281"/>
      <c r="AA54" s="281"/>
      <c r="AB54" s="281"/>
      <c r="AC54" s="281"/>
      <c r="AD54" s="281"/>
      <c r="AE54" s="281"/>
      <c r="AF54" s="281"/>
      <c r="AG54" s="281"/>
      <c r="AH54" s="281"/>
      <c r="AI54" s="281"/>
      <c r="AJ54" s="281"/>
      <c r="AK54" s="281"/>
      <c r="AL54" s="281"/>
      <c r="AM54" s="281"/>
      <c r="AN54" s="281"/>
      <c r="AO54" s="281"/>
      <c r="AP54" s="281"/>
      <c r="AQ54" s="281"/>
      <c r="AR54" s="281"/>
      <c r="AS54" s="281"/>
    </row>
    <row r="55" spans="1:45">
      <c r="A55" s="281"/>
      <c r="B55" s="281"/>
      <c r="C55" s="281"/>
      <c r="D55" s="281"/>
      <c r="E55" s="281"/>
      <c r="F55" s="281"/>
      <c r="G55" s="281"/>
      <c r="H55" s="281"/>
      <c r="I55" s="281"/>
      <c r="J55" s="281"/>
      <c r="K55" s="281"/>
      <c r="L55" s="281"/>
      <c r="M55" s="281"/>
      <c r="N55" s="281"/>
      <c r="O55" s="281"/>
      <c r="P55" s="281"/>
      <c r="Q55" s="281"/>
      <c r="R55" s="281"/>
      <c r="S55" s="281"/>
      <c r="T55" s="281"/>
      <c r="U55" s="281"/>
      <c r="V55" s="281"/>
      <c r="W55" s="281"/>
      <c r="X55" s="281"/>
      <c r="Y55" s="281"/>
      <c r="Z55" s="281"/>
      <c r="AA55" s="281"/>
      <c r="AB55" s="281"/>
      <c r="AC55" s="281"/>
      <c r="AD55" s="281"/>
      <c r="AE55" s="281"/>
      <c r="AF55" s="281"/>
      <c r="AG55" s="281"/>
      <c r="AH55" s="281"/>
      <c r="AI55" s="281"/>
      <c r="AJ55" s="281"/>
      <c r="AK55" s="281"/>
      <c r="AL55" s="281"/>
      <c r="AM55" s="281"/>
      <c r="AN55" s="281"/>
      <c r="AO55" s="281"/>
      <c r="AP55" s="281"/>
      <c r="AQ55" s="281"/>
      <c r="AR55" s="281"/>
      <c r="AS55" s="281"/>
    </row>
  </sheetData>
  <sheetProtection password="B37A" sheet="1" objects="1" scenarios="1"/>
  <mergeCells count="108">
    <mergeCell ref="A2:I2"/>
    <mergeCell ref="AM2:AQ3"/>
    <mergeCell ref="A3:B3"/>
    <mergeCell ref="C3:G3"/>
    <mergeCell ref="C6:G6"/>
    <mergeCell ref="H6:I6"/>
    <mergeCell ref="J6:L6"/>
    <mergeCell ref="M6:R6"/>
    <mergeCell ref="A4:B4"/>
    <mergeCell ref="AF3:AL3"/>
    <mergeCell ref="AF4:AL4"/>
    <mergeCell ref="AF6:AL6"/>
    <mergeCell ref="AC6:AE6"/>
    <mergeCell ref="AF5:AL5"/>
    <mergeCell ref="C4:G4"/>
    <mergeCell ref="H4:I4"/>
    <mergeCell ref="J4:L4"/>
    <mergeCell ref="M4:R4"/>
    <mergeCell ref="J3:L3"/>
    <mergeCell ref="M3:R3"/>
    <mergeCell ref="W3:AB3"/>
    <mergeCell ref="AC3:AE3"/>
    <mergeCell ref="AM4:AQ4"/>
    <mergeCell ref="AC4:AE4"/>
    <mergeCell ref="H3:I3"/>
    <mergeCell ref="A14:AQ14"/>
    <mergeCell ref="AM6:AQ6"/>
    <mergeCell ref="A9:B9"/>
    <mergeCell ref="C9:G9"/>
    <mergeCell ref="H10:I10"/>
    <mergeCell ref="J9:L9"/>
    <mergeCell ref="M9:R9"/>
    <mergeCell ref="W9:AB9"/>
    <mergeCell ref="A6:B6"/>
    <mergeCell ref="C12:G13"/>
    <mergeCell ref="A12:B13"/>
    <mergeCell ref="M7:R7"/>
    <mergeCell ref="W7:AB7"/>
    <mergeCell ref="J10:L10"/>
    <mergeCell ref="J11:L11"/>
    <mergeCell ref="J12:L13"/>
    <mergeCell ref="H12:I13"/>
    <mergeCell ref="A7:B7"/>
    <mergeCell ref="A10:B10"/>
    <mergeCell ref="H9:I9"/>
    <mergeCell ref="H7:I7"/>
    <mergeCell ref="A11:B11"/>
    <mergeCell ref="H11:I11"/>
    <mergeCell ref="A8:B8"/>
    <mergeCell ref="C8:G8"/>
    <mergeCell ref="H8:I8"/>
    <mergeCell ref="J8:L8"/>
    <mergeCell ref="C7:G7"/>
    <mergeCell ref="J7:L7"/>
    <mergeCell ref="AM10:AQ10"/>
    <mergeCell ref="AM11:AQ11"/>
    <mergeCell ref="AM12:AQ12"/>
    <mergeCell ref="S12:V13"/>
    <mergeCell ref="M12:R13"/>
    <mergeCell ref="M8:R8"/>
    <mergeCell ref="AM7:AQ7"/>
    <mergeCell ref="C11:G11"/>
    <mergeCell ref="C10:G10"/>
    <mergeCell ref="AM9:AQ9"/>
    <mergeCell ref="AF10:AL10"/>
    <mergeCell ref="AF11:AL11"/>
    <mergeCell ref="M10:R10"/>
    <mergeCell ref="M11:R11"/>
    <mergeCell ref="S8:V8"/>
    <mergeCell ref="AM8:AQ8"/>
    <mergeCell ref="AM13:AQ13"/>
    <mergeCell ref="W13:AB13"/>
    <mergeCell ref="AC12:AE12"/>
    <mergeCell ref="W12:AB12"/>
    <mergeCell ref="AC13:AE13"/>
    <mergeCell ref="AC10:AE10"/>
    <mergeCell ref="AC11:AE11"/>
    <mergeCell ref="W10:AB10"/>
    <mergeCell ref="W11:AB11"/>
    <mergeCell ref="AF12:AL12"/>
    <mergeCell ref="AF13:AL13"/>
    <mergeCell ref="W2:AL2"/>
    <mergeCell ref="S3:V3"/>
    <mergeCell ref="S4:V4"/>
    <mergeCell ref="S9:V9"/>
    <mergeCell ref="S10:V10"/>
    <mergeCell ref="S11:V11"/>
    <mergeCell ref="S7:V7"/>
    <mergeCell ref="W8:AB8"/>
    <mergeCell ref="AC8:AE8"/>
    <mergeCell ref="W6:AB6"/>
    <mergeCell ref="S6:V6"/>
    <mergeCell ref="AC7:AE7"/>
    <mergeCell ref="AF7:AL7"/>
    <mergeCell ref="AF8:AL8"/>
    <mergeCell ref="W4:AB4"/>
    <mergeCell ref="J2:V2"/>
    <mergeCell ref="AC9:AE9"/>
    <mergeCell ref="AF9:AL9"/>
    <mergeCell ref="AM5:AQ5"/>
    <mergeCell ref="A5:B5"/>
    <mergeCell ref="C5:G5"/>
    <mergeCell ref="H5:I5"/>
    <mergeCell ref="J5:L5"/>
    <mergeCell ref="W5:AB5"/>
    <mergeCell ref="AC5:AE5"/>
    <mergeCell ref="M5:R5"/>
    <mergeCell ref="S5:V5"/>
  </mergeCells>
  <phoneticPr fontId="2"/>
  <dataValidations count="3">
    <dataValidation type="list" allowBlank="1" showInputMessage="1" showErrorMessage="1" sqref="J4:L4 J6:L6">
      <formula1>$J$16:$J$18</formula1>
    </dataValidation>
    <dataValidation type="list" allowBlank="1" showInputMessage="1" showErrorMessage="1" sqref="J9:L11">
      <formula1>$J$24:$J$25</formula1>
    </dataValidation>
    <dataValidation type="list" allowBlank="1" showInputMessage="1" showErrorMessage="1" sqref="J7:L8">
      <formula1>$J$20:$J$22</formula1>
    </dataValidation>
  </dataValidations>
  <pageMargins left="0.56000000000000005" right="0.51" top="0.48" bottom="0.46" header="0.54" footer="0.51200000000000001"/>
  <pageSetup paperSize="9" scale="7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86"/>
  <sheetViews>
    <sheetView showGridLines="0" zoomScale="50" zoomScaleNormal="50" zoomScaleSheetLayoutView="55" workbookViewId="0">
      <selection activeCell="AL18" sqref="AL18"/>
    </sheetView>
  </sheetViews>
  <sheetFormatPr defaultColWidth="9" defaultRowHeight="13"/>
  <cols>
    <col min="1" max="1" width="10.7265625" style="172" customWidth="1"/>
    <col min="2" max="3" width="10.6328125" style="209" customWidth="1"/>
    <col min="4" max="4" width="13.26953125" style="172" customWidth="1"/>
    <col min="5" max="6" width="12.6328125" style="172" customWidth="1"/>
    <col min="7" max="7" width="12.6328125" style="210" customWidth="1"/>
    <col min="8" max="18" width="12.6328125" style="172" customWidth="1"/>
    <col min="19" max="19" width="12.6328125" style="173" customWidth="1"/>
    <col min="20" max="23" width="12.6328125" style="172" customWidth="1"/>
    <col min="24" max="24" width="12.6328125" style="172" hidden="1" customWidth="1"/>
    <col min="25" max="25" width="3.453125" style="172" hidden="1" customWidth="1"/>
    <col min="26" max="26" width="12.6328125" style="172" hidden="1" customWidth="1"/>
    <col min="27" max="27" width="3.453125" style="172" hidden="1" customWidth="1"/>
    <col min="28" max="28" width="7.36328125" style="172" hidden="1" customWidth="1"/>
    <col min="29" max="29" width="11.453125" style="172" hidden="1" customWidth="1"/>
    <col min="30" max="30" width="3.453125" style="172" hidden="1" customWidth="1"/>
    <col min="31" max="31" width="12.6328125" style="172" hidden="1" customWidth="1"/>
    <col min="32" max="32" width="3.453125" style="172" hidden="1" customWidth="1"/>
    <col min="33" max="33" width="12.6328125" style="172" hidden="1" customWidth="1"/>
    <col min="34" max="34" width="3.453125" style="172" hidden="1" customWidth="1"/>
    <col min="35" max="35" width="9.08984375" style="172" hidden="1" customWidth="1"/>
    <col min="36" max="36" width="20" style="172" hidden="1" customWidth="1"/>
    <col min="37" max="16384" width="9" style="172"/>
  </cols>
  <sheetData>
    <row r="1" spans="1:37" ht="21" customHeight="1">
      <c r="A1" s="533" t="s">
        <v>25</v>
      </c>
      <c r="B1" s="534"/>
      <c r="C1" s="534"/>
      <c r="D1" s="221"/>
      <c r="E1" s="222" t="s">
        <v>276</v>
      </c>
      <c r="F1" s="223"/>
      <c r="G1" s="224"/>
      <c r="H1" s="225" t="s">
        <v>279</v>
      </c>
      <c r="I1" s="226"/>
      <c r="J1" s="226"/>
      <c r="K1" s="227"/>
      <c r="L1" s="226"/>
      <c r="M1" s="223"/>
      <c r="N1" s="228"/>
      <c r="O1" s="225" t="s">
        <v>275</v>
      </c>
      <c r="P1" s="223"/>
      <c r="Q1" s="223"/>
      <c r="R1" s="223"/>
      <c r="S1" s="223"/>
      <c r="T1" s="223"/>
      <c r="U1" s="223"/>
      <c r="V1" s="223"/>
      <c r="W1" s="223"/>
      <c r="X1" s="488" t="s">
        <v>315</v>
      </c>
      <c r="Y1" s="488"/>
      <c r="Z1" s="488"/>
      <c r="AA1" s="488"/>
      <c r="AB1" s="488"/>
      <c r="AC1" s="488"/>
      <c r="AD1" s="488"/>
      <c r="AE1" s="488"/>
      <c r="AF1" s="488"/>
      <c r="AG1" s="488"/>
      <c r="AH1" s="488"/>
      <c r="AI1" s="488"/>
      <c r="AJ1" s="488"/>
    </row>
    <row r="2" spans="1:37" ht="17.149999999999999" customHeight="1" thickBot="1">
      <c r="A2" s="557"/>
      <c r="B2" s="557"/>
      <c r="C2" s="557"/>
      <c r="D2" s="557"/>
      <c r="E2" s="557"/>
      <c r="F2" s="557"/>
      <c r="G2" s="557"/>
      <c r="H2" s="557"/>
      <c r="I2" s="557"/>
      <c r="J2" s="557"/>
      <c r="K2" s="557"/>
      <c r="L2" s="557"/>
      <c r="M2" s="557"/>
      <c r="N2" s="557"/>
      <c r="O2" s="557"/>
      <c r="P2" s="557"/>
      <c r="Q2" s="229"/>
      <c r="R2" s="229"/>
      <c r="S2" s="230"/>
      <c r="T2" s="229"/>
      <c r="U2" s="229"/>
      <c r="V2" s="229"/>
      <c r="W2" s="229"/>
      <c r="X2" s="565" t="s">
        <v>316</v>
      </c>
      <c r="Y2" s="565"/>
      <c r="Z2" s="565"/>
      <c r="AA2" s="565"/>
      <c r="AB2" s="565"/>
      <c r="AC2" s="565"/>
      <c r="AD2" s="565"/>
      <c r="AE2" s="565"/>
      <c r="AF2" s="565"/>
      <c r="AG2" s="565"/>
      <c r="AH2" s="565"/>
      <c r="AI2" s="565"/>
      <c r="AJ2" s="565"/>
    </row>
    <row r="3" spans="1:37" ht="48" customHeight="1">
      <c r="A3" s="555" t="s">
        <v>269</v>
      </c>
      <c r="B3" s="545" t="s">
        <v>270</v>
      </c>
      <c r="C3" s="547" t="s">
        <v>271</v>
      </c>
      <c r="D3" s="537" t="s">
        <v>266</v>
      </c>
      <c r="E3" s="563" t="s">
        <v>274</v>
      </c>
      <c r="F3" s="551" t="s">
        <v>267</v>
      </c>
      <c r="G3" s="549" t="s">
        <v>8</v>
      </c>
      <c r="H3" s="547" t="s">
        <v>268</v>
      </c>
      <c r="I3" s="560" t="s">
        <v>26</v>
      </c>
      <c r="J3" s="561"/>
      <c r="K3" s="562"/>
      <c r="L3" s="560" t="s">
        <v>99</v>
      </c>
      <c r="M3" s="561"/>
      <c r="N3" s="562"/>
      <c r="O3" s="541" t="s">
        <v>281</v>
      </c>
      <c r="P3" s="541" t="s">
        <v>280</v>
      </c>
      <c r="Q3" s="541" t="s">
        <v>14</v>
      </c>
      <c r="R3" s="543" t="s">
        <v>282</v>
      </c>
      <c r="S3" s="556" t="s">
        <v>27</v>
      </c>
      <c r="T3" s="553" t="s">
        <v>28</v>
      </c>
      <c r="U3" s="539" t="s">
        <v>100</v>
      </c>
      <c r="V3" s="535" t="s">
        <v>101</v>
      </c>
      <c r="W3" s="535" t="s">
        <v>102</v>
      </c>
      <c r="X3" s="558" t="s">
        <v>301</v>
      </c>
      <c r="Y3" s="559"/>
      <c r="Z3" s="566" t="s">
        <v>302</v>
      </c>
      <c r="AA3" s="559"/>
      <c r="AB3" s="566" t="s">
        <v>303</v>
      </c>
      <c r="AC3" s="567"/>
      <c r="AD3" s="559"/>
      <c r="AE3" s="568" t="s">
        <v>306</v>
      </c>
      <c r="AF3" s="568"/>
      <c r="AG3" s="579" t="s">
        <v>309</v>
      </c>
      <c r="AH3" s="580"/>
      <c r="AI3" s="577" t="s">
        <v>311</v>
      </c>
      <c r="AJ3" s="575" t="s">
        <v>310</v>
      </c>
    </row>
    <row r="4" spans="1:37" ht="130.5" customHeight="1" thickBot="1">
      <c r="A4" s="550"/>
      <c r="B4" s="546"/>
      <c r="C4" s="548"/>
      <c r="D4" s="538"/>
      <c r="E4" s="564"/>
      <c r="F4" s="552"/>
      <c r="G4" s="550"/>
      <c r="H4" s="544"/>
      <c r="I4" s="231" t="s">
        <v>272</v>
      </c>
      <c r="J4" s="231" t="s">
        <v>278</v>
      </c>
      <c r="K4" s="231" t="s">
        <v>273</v>
      </c>
      <c r="L4" s="231" t="s">
        <v>277</v>
      </c>
      <c r="M4" s="231" t="s">
        <v>278</v>
      </c>
      <c r="N4" s="231" t="s">
        <v>273</v>
      </c>
      <c r="O4" s="542"/>
      <c r="P4" s="542"/>
      <c r="Q4" s="542"/>
      <c r="R4" s="544"/>
      <c r="S4" s="544"/>
      <c r="T4" s="554"/>
      <c r="U4" s="540"/>
      <c r="V4" s="536"/>
      <c r="W4" s="536"/>
      <c r="X4" s="174" t="s">
        <v>295</v>
      </c>
      <c r="Y4" s="175" t="s">
        <v>297</v>
      </c>
      <c r="Z4" s="176" t="s">
        <v>296</v>
      </c>
      <c r="AA4" s="175" t="s">
        <v>298</v>
      </c>
      <c r="AB4" s="581" t="s">
        <v>314</v>
      </c>
      <c r="AC4" s="582"/>
      <c r="AD4" s="175" t="s">
        <v>299</v>
      </c>
      <c r="AE4" s="176" t="s">
        <v>304</v>
      </c>
      <c r="AF4" s="175" t="s">
        <v>305</v>
      </c>
      <c r="AG4" s="176" t="s">
        <v>307</v>
      </c>
      <c r="AH4" s="177" t="s">
        <v>308</v>
      </c>
      <c r="AI4" s="578"/>
      <c r="AJ4" s="576"/>
    </row>
    <row r="5" spans="1:37" ht="14">
      <c r="A5" s="492"/>
      <c r="B5" s="495"/>
      <c r="C5" s="495"/>
      <c r="D5" s="178"/>
      <c r="E5" s="179"/>
      <c r="F5" s="180"/>
      <c r="G5" s="242">
        <v>2018</v>
      </c>
      <c r="H5" s="182"/>
      <c r="I5" s="513"/>
      <c r="J5" s="507"/>
      <c r="K5" s="504"/>
      <c r="L5" s="516"/>
      <c r="M5" s="507"/>
      <c r="N5" s="510"/>
      <c r="O5" s="269">
        <f>IF(OR(E5&gt;G5,F5=""),0,L5*0.9)</f>
        <v>0</v>
      </c>
      <c r="P5" s="183"/>
      <c r="Q5" s="504" t="str">
        <f>IF(D5="スギ",0.314,"")&amp;IF(D5="ヒノキ",0.407,"")&amp;IF(D5="サワラ",0.287,"")&amp;IF(D5="アカマツ",0.451,"")&amp;IF(D5="クロマツ",0.464,"")&amp;IF(D5="ヒバ",0.412,"")&amp;IF(D5="カラマツ",0.404,"")&amp;IF(D5="モミ",0.423,"")&amp;IF(D5="トドマツ",0.318,"")&amp;IF(D5="ツガ",0.464,"")&amp;IF(D5="エゾマツ",0.357,"")&amp;IF(D5="アカエゾマツ",0.362,"")&amp;IF(D5="マキ",0.455,"")&amp;IF(D5="イチイ",0.454,"")&amp;IF(D5="イチョウ",0.45,"")&amp;IF(D5="外来針葉樹",0.32,"")&amp;IF(D5="ブナ",0.573,"")&amp;IF(D5="カシ",0.646,"")&amp;IF(D5="クリ",0.419,"")&amp;IF(D5="クヌギ",0.668,"")&amp;IF(D5="ナラ",0.624,"")&amp;IF(D5="ドノロキ",0.291,"")&amp;IF(D5="ハンノキ",0.454,"")&amp;IF(D5="ニレ",0.494,"")&amp;IF(D5="ケヤキ",0.611,"")&amp;IF(D5="カツラ",0.454,"")&amp;IF(D5="ホオノキ",0.386,"")&amp;IF(D5="カエデ",0.519,"")&amp;IF(D5="キハダ",0.344,"")&amp;IF(D5="シナノキ",0.369,"")&amp;IF(D5="センノキ",0.398,"")&amp;IF(D5="キリ",0.234,"")&amp;IF(D5="外来広葉樹",0.66,"")&amp;IF(D5="カンバ",0.468,"")</f>
        <v/>
      </c>
      <c r="R5" s="184" t="str">
        <f>IF(AND(D5="スギ",H5&lt;=20),1.57,"")&amp;IF(AND(D5="スギ",H5&gt;20),1.23,"")&amp;IF(AND(D5="ヒノキ",H5&lt;=20),1.55,"")&amp;IF(AND(D5="ヒノキ",H5&gt;20),1.24,"")&amp;IF(AND(D5="サワラ",H5&lt;=20),1.55,"")&amp;IF(AND(D5="サワラ",H5&gt;20),1.24,"")&amp;IF(AND(D5="アカマツ",H5&lt;=20),1.63,"")&amp;IF(AND(D5="アカマツ",H5&gt;20),1.23,"")&amp;IF(AND(D5="クロマツ",H5&lt;=20),1.39,"")&amp;IF(AND(D5="クロマツ",H5&gt;20),1.36,"")&amp;IF(AND(D5="ヒバ",H5&lt;=20),2.38,"")&amp;IF(AND(D5="ヒバ",H5&gt;20),1.41,"")&amp;IF(AND(D5="カラマツ",H5&lt;=20),1.5,"")&amp;IF(AND(D5="カラマツ",H5&gt;20),1.15,"")&amp;IF(D5="モミ",1.4,"")&amp;IF(AND(D5="トドマツ",H5&lt;=20),1.88,"")&amp;IF(AND(D5="トドマツ",H5&gt;20),1.38,"")&amp;IF(D5="ツガ",1.4,"")&amp;IF(AND(D5="エゾマツ",H5&lt;=20),2.18,"")&amp;IF(AND(D5="エゾマツ",H5&gt;20),1.48,"")&amp;IF(AND(D5="アカエゾマツ",D5&lt;=20),2.17,"")&amp;IF(AND(D5="アカエゾマツ",D5&gt;20),1.67,"")&amp;IF(AND(D5="マキ",D5&lt;=20),1.39,"")&amp;IF(AND(D5="マキ",D5&gt;20),1.23,"")&amp;IF(AND(D5="イチイ",H5&lt;=20),1.39,"")&amp;IF(AND(D5="イチイ",H5&gt;20),1.23,"")&amp;IF(AND(D5="イチョウ",H5&lt;=20),1.5,"")&amp;IF(AND(D5="イチョウ",H5&gt;20),1.15,"")&amp;IF(D5="外来針葉樹",1.41,"")&amp;IF(AND(D5="クヌギ",H5&lt;=20),1.36,"")&amp;IF(AND(D5="クヌギ",H5&gt;20),1.32,"")</f>
        <v/>
      </c>
      <c r="S5" s="498" t="str">
        <f>IF(OR(D5="スギ",D5="ヒノキ",D5="サワラ",D5="アカマツ",D5="クロマツ",D5="ヒバ",D5="カラマツ",D5="モミ",D5="トドマツ",D5="ツガ",D5="エゾマツ",D5="アカエゾマツ",D5="マキ",D5="イチイ",D5="イチョウ",D5="外来針葉樹",D5="その他針葉樹"),0.51,IF(OR(D5="ブナ",D5="カシ",D5="クリ",D5="クヌギ",D5="ナラ",D5="ドロノキ",D5="ハンノキ",D5="ニレ",D5="ケヤキ",D5="カツラ",D5="ホオノキ",D5="カエデ",D5="キハダ",D5="シナノキ",D5="センノキ", D5="キリ", D5="カンバ",D5="外来広葉樹",D5="その他広葉樹"),0.48,""))</f>
        <v/>
      </c>
      <c r="T5" s="519" t="str">
        <f>IF(D5="スギ",0.25,"")&amp;IF(D5="ヒノキ",0.26,"")&amp;IF(D5="サワラ",0.26,"")&amp;IF(D5="アカマツ",0.26,"")&amp;IF(D5="クロマツ",0.34,"")&amp;IF(D5="ヒバ",0.2,"")&amp;IF(D5="カラマツ",0.29,"")&amp;IF(D5="モミ",0.4,"")&amp;IF(D5="トドマツ",0.21,"")&amp;IF(D5="ツガ",0.4,"")&amp;IF(D5="エゾマツ",0.23,"")&amp;IF(D5="アカエゾマツ",0.21,"")&amp;IF(D5="マキ",0.2,"")&amp;IF(D5="イチイ",0.2,"")&amp;IF(D5="イチョウ",0.2,"")&amp;IF(D5="外来針葉樹",0.17,"")&amp;IF(D5="ブナ",0.26,"")&amp;IF(D5="カシ",0.26,"")&amp;IF(D5="クリ",0.26,"")&amp;IF(D5="クヌギ",0.26,"")&amp;IF(D5="ナラ",0.26,"")&amp;IF(D5="ドノロキ",0.26,"")&amp;IF(D5="ハンノキ",0.26,"")&amp;IF(D5="ニレ",0.26,"")&amp;IF(D5="ケヤキ",0.26,"")&amp;IF(D5="カツラ",0.26,"")&amp;IF(D5="ホオノキ",0.26,"")&amp;IF(D5="カエデ",0.26,"")&amp;IF(D5="キハダ",0.26,"")&amp;IF(D5="シナノキ",0.26,"")&amp;IF(D5="センノキ",0.26,"")&amp;IF(D5="キリ",0.26,"")&amp;IF(D5="外来広葉樹",0.16,"")&amp;IF(D5="カンバ",0.26,"")&amp;IF(D5="その他広葉樹",0.26,"")</f>
        <v/>
      </c>
      <c r="U5" s="275" t="e">
        <f>O5*P5*Q5*R5*S5*44/12</f>
        <v>#VALUE!</v>
      </c>
      <c r="V5" s="275" t="e">
        <f>U5*T5</f>
        <v>#VALUE!</v>
      </c>
      <c r="W5" s="275" t="e">
        <f>SUM(U5:V5)</f>
        <v>#VALUE!</v>
      </c>
      <c r="X5" s="185" t="s">
        <v>313</v>
      </c>
      <c r="Y5" s="489" t="str">
        <f>IF(D5=X5,"○","×")</f>
        <v>×</v>
      </c>
      <c r="Z5" s="186">
        <v>1990</v>
      </c>
      <c r="AA5" s="489" t="str">
        <f>IF(E5=Z5,"○","×")</f>
        <v>×</v>
      </c>
      <c r="AB5" s="181">
        <v>2018</v>
      </c>
      <c r="AC5" s="187"/>
      <c r="AD5" s="489" t="str">
        <f>IF(OR(H5=AC5,H6=AC6,H7=AC7,H8=AC8,H5=AC5,H9=AC9,H10=AC10,H11=AC11,H12=AC12,H13=AC13,H14=AC14,H15=AC15,H16=AC16,H17=AC17),"○","×")</f>
        <v>○</v>
      </c>
      <c r="AE5" s="188">
        <v>4.5</v>
      </c>
      <c r="AF5" s="489" t="str">
        <f>IF(L5=AE5,"○","×")</f>
        <v>×</v>
      </c>
      <c r="AG5" s="189">
        <v>7.82</v>
      </c>
      <c r="AH5" s="190" t="str">
        <f t="shared" ref="AH5:AH36" si="0">IF(P5=AG5,"○","×")</f>
        <v>×</v>
      </c>
      <c r="AI5" s="569" t="s">
        <v>300</v>
      </c>
      <c r="AJ5" s="572"/>
    </row>
    <row r="6" spans="1:37" ht="14">
      <c r="A6" s="493"/>
      <c r="B6" s="496"/>
      <c r="C6" s="496"/>
      <c r="D6" s="232">
        <f>D5</f>
        <v>0</v>
      </c>
      <c r="E6" s="233">
        <f>E5</f>
        <v>0</v>
      </c>
      <c r="F6" s="234">
        <f>F5</f>
        <v>0</v>
      </c>
      <c r="G6" s="235">
        <v>2019</v>
      </c>
      <c r="H6" s="236">
        <f>H5+1</f>
        <v>1</v>
      </c>
      <c r="I6" s="514"/>
      <c r="J6" s="508"/>
      <c r="K6" s="505"/>
      <c r="L6" s="517"/>
      <c r="M6" s="508"/>
      <c r="N6" s="511"/>
      <c r="O6" s="269">
        <f>IF(OR(E5&gt;G6,F5=""),0,L5*0.9)</f>
        <v>0</v>
      </c>
      <c r="P6" s="192"/>
      <c r="Q6" s="505"/>
      <c r="R6" s="193" t="str">
        <f>IF(AND(D5="スギ",H6&lt;=20),1.57,"")&amp;IF(AND(D5="スギ",H6&gt;20),1.23,"")&amp;IF(AND(D5="ヒノキ",H6&lt;=20),1.55,"")&amp;IF(AND(D5="ヒノキ",H6&gt;20),1.24,"")&amp;IF(AND(D5="サワラ",H6&lt;=20),1.55,"")&amp;IF(AND(D5="サワラ",H6&gt;20),1.24,"")&amp;IF(AND(D5="アカマツ",H6&lt;=20),1.63,"")&amp;IF(AND(D5="アカマツ",H6&gt;20),1.23,"")&amp;IF(AND(D5="クロマツ",H6&lt;=20),1.39,"")&amp;IF(AND(D5="クロマツ",H6&gt;20),1.36,"")&amp;IF(AND(D5="ヒバ",H6&lt;=20),2.38,"")&amp;IF(AND(D5="ヒバ",H6&gt;20),1.41,"")&amp;IF(AND(D5="カラマツ",H6&lt;=20),1.5,"")&amp;IF(AND(D5="カラマツ",H6&gt;20),1.15,"")&amp;IF(D5="モミ",1.4,"")&amp;IF(AND(D5="トドマツ",H6&lt;=20),1.88,"")&amp;IF(AND(D5="トドマツ",H6&gt;20),1.38,"")&amp;IF(D5="ツガ",1.4,"")&amp;IF(AND(D5="エゾマツ",H6&lt;=20),2.18,"")&amp;IF(AND(D5="エゾマツ",H6&gt;20),1.48,"")&amp;IF(AND(D5="アカエゾマツ",D5&lt;=20),2.17,"")&amp;IF(AND(D5="アカエゾマツ",D5&gt;20),1.67,"")&amp;IF(AND(D5="マキ",D5&lt;=20),1.39,"")&amp;IF(AND(D5="マキ",D5&gt;20),1.23,"")&amp;IF(AND(D5="イチイ",H6&lt;=20),1.39,"")&amp;IF(AND(D5="イチイ",H6&gt;20),1.23,"")&amp;IF(AND(D5="イチョウ",H6&lt;=20),1.5,"")&amp;IF(AND(D5="イチョウ",H6&gt;20),1.15,"")&amp;IF(D5="外来針葉樹",1.41,"")&amp;IF(AND(D5="クヌギ",H6&lt;=20),1.36,"")&amp;IF(AND(D5="クヌギ",H6&gt;20),1.32,"")</f>
        <v/>
      </c>
      <c r="S6" s="499"/>
      <c r="T6" s="520"/>
      <c r="U6" s="276" t="e">
        <f>O5*P6*Q5*R6*S5*44/12</f>
        <v>#VALUE!</v>
      </c>
      <c r="V6" s="276" t="e">
        <f>U6*T5</f>
        <v>#VALUE!</v>
      </c>
      <c r="W6" s="276" t="e">
        <f>SUM(U6:V6)</f>
        <v>#VALUE!</v>
      </c>
      <c r="X6" s="194" t="str">
        <f>X5</f>
        <v>スギ</v>
      </c>
      <c r="Y6" s="490"/>
      <c r="Z6" s="195">
        <f>Z5</f>
        <v>1990</v>
      </c>
      <c r="AA6" s="490"/>
      <c r="AB6" s="191">
        <v>2019</v>
      </c>
      <c r="AC6" s="196"/>
      <c r="AD6" s="490"/>
      <c r="AE6" s="197">
        <f>AE5</f>
        <v>4.5</v>
      </c>
      <c r="AF6" s="490"/>
      <c r="AG6" s="198">
        <v>7.82</v>
      </c>
      <c r="AH6" s="199" t="str">
        <f t="shared" si="0"/>
        <v>×</v>
      </c>
      <c r="AI6" s="570"/>
      <c r="AJ6" s="573"/>
      <c r="AK6" s="171"/>
    </row>
    <row r="7" spans="1:37" ht="14">
      <c r="A7" s="493"/>
      <c r="B7" s="496"/>
      <c r="C7" s="496"/>
      <c r="D7" s="232">
        <f t="shared" ref="D7:D17" si="1">D6</f>
        <v>0</v>
      </c>
      <c r="E7" s="233">
        <f t="shared" ref="E7:E17" si="2">E6</f>
        <v>0</v>
      </c>
      <c r="F7" s="234">
        <f t="shared" ref="F7:F17" si="3">F6</f>
        <v>0</v>
      </c>
      <c r="G7" s="235">
        <v>2020</v>
      </c>
      <c r="H7" s="236">
        <f t="shared" ref="H7:H17" si="4">H6+1</f>
        <v>2</v>
      </c>
      <c r="I7" s="514"/>
      <c r="J7" s="508"/>
      <c r="K7" s="505"/>
      <c r="L7" s="517"/>
      <c r="M7" s="508"/>
      <c r="N7" s="511"/>
      <c r="O7" s="269">
        <f>IF(OR(E5&gt;G7,F5=""),0,L5*0.9)</f>
        <v>0</v>
      </c>
      <c r="P7" s="192"/>
      <c r="Q7" s="505"/>
      <c r="R7" s="193" t="str">
        <f>IF(AND(D5="スギ",H7&lt;=20),1.57,"")&amp;IF(AND(D5="スギ",H7&gt;20),1.23,"")&amp;IF(AND(D5="ヒノキ",H7&lt;=20),1.55,"")&amp;IF(AND(D5="ヒノキ",H7&gt;20),1.24,"")&amp;IF(AND(D5="サワラ",H7&lt;=20),1.55,"")&amp;IF(AND(D5="サワラ",H7&gt;20),1.24,"")&amp;IF(AND(D5="アカマツ",H7&lt;=20),1.63,"")&amp;IF(AND(D5="アカマツ",H7&gt;20),1.23,"")&amp;IF(AND(D5="クロマツ",H7&lt;=20),1.39,"")&amp;IF(AND(D5="クロマツ",H7&gt;20),1.36,"")&amp;IF(AND(D5="ヒバ",H7&lt;=20),2.38,"")&amp;IF(AND(D5="ヒバ",H7&gt;20),1.41,"")&amp;IF(AND(D5="カラマツ",H7&lt;=20),1.5,"")&amp;IF(AND(D5="カラマツ",H7&gt;20),1.15,"")&amp;IF(D5="モミ",1.4,"")&amp;IF(AND(D5="トドマツ",H7&lt;=20),1.88,"")&amp;IF(AND(D5="トドマツ",H7&gt;20),1.38,"")&amp;IF(D5="ツガ",1.4,"")&amp;IF(AND(D5="エゾマツ",H7&lt;=20),2.18,"")&amp;IF(AND(D5="エゾマツ",H7&gt;20),1.48,"")&amp;IF(AND(D5="アカエゾマツ",D5&lt;=20),2.17,"")&amp;IF(AND(D5="アカエゾマツ",D5&gt;20),1.67,"")&amp;IF(AND(D5="マキ",D5&lt;=20),1.39,"")&amp;IF(AND(D5="マキ",D5&gt;20),1.23,"")&amp;IF(AND(D5="イチイ",H7&lt;=20),1.39,"")&amp;IF(AND(D5="イチイ",H7&gt;20),1.23,"")&amp;IF(AND(D5="イチョウ",H7&lt;=20),1.5,"")&amp;IF(AND(D5="イチョウ",H7&gt;20),1.15,"")&amp;IF(D5="外来針葉樹",1.41,"")&amp;IF(AND(D5="クヌギ",H7&lt;=20),1.36,"")&amp;IF(AND(D5="クヌギ",H7&gt;20),1.32,"")</f>
        <v/>
      </c>
      <c r="S7" s="499"/>
      <c r="T7" s="520"/>
      <c r="U7" s="276" t="e">
        <f>O5*P7*Q5*R7*S5*44/12</f>
        <v>#VALUE!</v>
      </c>
      <c r="V7" s="276" t="e">
        <f>U7*T5</f>
        <v>#VALUE!</v>
      </c>
      <c r="W7" s="276" t="e">
        <f t="shared" ref="W7:W17" si="5">SUM(U7:V7)</f>
        <v>#VALUE!</v>
      </c>
      <c r="X7" s="194" t="str">
        <f>X5</f>
        <v>スギ</v>
      </c>
      <c r="Y7" s="490"/>
      <c r="Z7" s="195">
        <f>Z5</f>
        <v>1990</v>
      </c>
      <c r="AA7" s="490"/>
      <c r="AB7" s="191">
        <v>2020</v>
      </c>
      <c r="AC7" s="196"/>
      <c r="AD7" s="490"/>
      <c r="AE7" s="197">
        <f>AE5</f>
        <v>4.5</v>
      </c>
      <c r="AF7" s="490"/>
      <c r="AG7" s="198">
        <v>7.82</v>
      </c>
      <c r="AH7" s="199" t="str">
        <f t="shared" si="0"/>
        <v>×</v>
      </c>
      <c r="AI7" s="570"/>
      <c r="AJ7" s="573"/>
      <c r="AK7" s="170"/>
    </row>
    <row r="8" spans="1:37" ht="14">
      <c r="A8" s="493"/>
      <c r="B8" s="496"/>
      <c r="C8" s="496"/>
      <c r="D8" s="232">
        <f t="shared" si="1"/>
        <v>0</v>
      </c>
      <c r="E8" s="233">
        <f t="shared" si="2"/>
        <v>0</v>
      </c>
      <c r="F8" s="234">
        <f t="shared" si="3"/>
        <v>0</v>
      </c>
      <c r="G8" s="235">
        <v>2021</v>
      </c>
      <c r="H8" s="236">
        <f t="shared" si="4"/>
        <v>3</v>
      </c>
      <c r="I8" s="514"/>
      <c r="J8" s="508"/>
      <c r="K8" s="505"/>
      <c r="L8" s="517"/>
      <c r="M8" s="508"/>
      <c r="N8" s="511"/>
      <c r="O8" s="269">
        <f>IF(OR(E5&gt;G8,F5=""),0,L5*0.9)</f>
        <v>0</v>
      </c>
      <c r="P8" s="192"/>
      <c r="Q8" s="505"/>
      <c r="R8" s="193" t="str">
        <f>IF(AND(D5="スギ",H8&lt;=20),1.57,"")&amp;IF(AND(D5="スギ",H8&gt;20),1.23,"")&amp;IF(AND(D5="ヒノキ",H8&lt;=20),1.55,"")&amp;IF(AND(D5="ヒノキ",H8&gt;20),1.24,"")&amp;IF(AND(D5="サワラ",H8&lt;=20),1.55,"")&amp;IF(AND(D5="サワラ",H8&gt;20),1.24,"")&amp;IF(AND(D5="アカマツ",H8&lt;=20),1.63,"")&amp;IF(AND(D5="アカマツ",H8&gt;20),1.23,"")&amp;IF(AND(D5="クロマツ",H8&lt;=20),1.39,"")&amp;IF(AND(D5="クロマツ",H8&gt;20),1.36,"")&amp;IF(AND(D5="ヒバ",H8&lt;=20),2.38,"")&amp;IF(AND(D5="ヒバ",H8&gt;20),1.41,"")&amp;IF(AND(D5="カラマツ",H8&lt;=20),1.5,"")&amp;IF(AND(D5="カラマツ",H8&gt;20),1.15,"")&amp;IF(D5="モミ",1.4,"")&amp;IF(AND(D5="トドマツ",H8&lt;=20),1.88,"")&amp;IF(AND(D5="トドマツ",H8&gt;20),1.38,"")&amp;IF(D5="ツガ",1.4,"")&amp;IF(AND(D5="エゾマツ",H8&lt;=20),2.18,"")&amp;IF(AND(D5="エゾマツ",H8&gt;20),1.48,"")&amp;IF(AND(D5="アカエゾマツ",D5&lt;=20),2.17,"")&amp;IF(AND(D5="アカエゾマツ",D5&gt;20),1.67,"")&amp;IF(AND(D5="マキ",D5&lt;=20),1.39,"")&amp;IF(AND(D5="マキ",D5&gt;20),1.23,"")&amp;IF(AND(D5="イチイ",H8&lt;=20),1.39,"")&amp;IF(AND(D5="イチイ",H8&gt;20),1.23,"")&amp;IF(AND(D5="イチョウ",H8&lt;=20),1.5,"")&amp;IF(AND(D5="イチョウ",H8&gt;20),1.15,"")&amp;IF(D5="外来針葉樹",1.41,"")&amp;IF(AND(D5="クヌギ",H8&lt;=20),1.36,"")&amp;IF(AND(D5="クヌギ",H8&gt;20),1.32,"")</f>
        <v/>
      </c>
      <c r="S8" s="499"/>
      <c r="T8" s="520"/>
      <c r="U8" s="276" t="e">
        <f>O5*P8*Q5*R8*S5*44/12</f>
        <v>#VALUE!</v>
      </c>
      <c r="V8" s="276" t="e">
        <f>U8*T5</f>
        <v>#VALUE!</v>
      </c>
      <c r="W8" s="276" t="e">
        <f t="shared" si="5"/>
        <v>#VALUE!</v>
      </c>
      <c r="X8" s="194" t="str">
        <f>X5</f>
        <v>スギ</v>
      </c>
      <c r="Y8" s="490"/>
      <c r="Z8" s="195">
        <f>Z5</f>
        <v>1990</v>
      </c>
      <c r="AA8" s="490"/>
      <c r="AB8" s="191">
        <v>2021</v>
      </c>
      <c r="AC8" s="196">
        <v>18</v>
      </c>
      <c r="AD8" s="490"/>
      <c r="AE8" s="197">
        <f>AE5</f>
        <v>4.5</v>
      </c>
      <c r="AF8" s="490"/>
      <c r="AG8" s="198">
        <v>7.82</v>
      </c>
      <c r="AH8" s="199" t="str">
        <f t="shared" si="0"/>
        <v>×</v>
      </c>
      <c r="AI8" s="570"/>
      <c r="AJ8" s="573"/>
    </row>
    <row r="9" spans="1:37" ht="14">
      <c r="A9" s="493"/>
      <c r="B9" s="496"/>
      <c r="C9" s="496"/>
      <c r="D9" s="232">
        <f t="shared" si="1"/>
        <v>0</v>
      </c>
      <c r="E9" s="233">
        <f t="shared" si="2"/>
        <v>0</v>
      </c>
      <c r="F9" s="234">
        <f t="shared" si="3"/>
        <v>0</v>
      </c>
      <c r="G9" s="235">
        <v>2022</v>
      </c>
      <c r="H9" s="236">
        <f t="shared" si="4"/>
        <v>4</v>
      </c>
      <c r="I9" s="514"/>
      <c r="J9" s="508"/>
      <c r="K9" s="505"/>
      <c r="L9" s="517"/>
      <c r="M9" s="508"/>
      <c r="N9" s="511"/>
      <c r="O9" s="269">
        <f>IF(OR(E5&gt;G9,F5=""),0,L5*0.9)</f>
        <v>0</v>
      </c>
      <c r="P9" s="192"/>
      <c r="Q9" s="505"/>
      <c r="R9" s="193" t="str">
        <f>IF(AND(D5="スギ",H9&lt;=20),1.57,"")&amp;IF(AND(D5="スギ",H9&gt;20),1.23,"")&amp;IF(AND(D5="ヒノキ",H9&lt;=20),1.55,"")&amp;IF(AND(D5="ヒノキ",H9&gt;20),1.24,"")&amp;IF(AND(D5="サワラ",H9&lt;=20),1.55,"")&amp;IF(AND(D5="サワラ",H9&gt;20),1.24,"")&amp;IF(AND(D5="アカマツ",H9&lt;=20),1.63,"")&amp;IF(AND(D5="アカマツ",H9&gt;20),1.23,"")&amp;IF(AND(D5="クロマツ",H9&lt;=20),1.39,"")&amp;IF(AND(D5="クロマツ",H9&gt;20),1.36,"")&amp;IF(AND(D5="ヒバ",H9&lt;=20),2.38,"")&amp;IF(AND(D5="ヒバ",H9&gt;20),1.41,"")&amp;IF(AND(D5="カラマツ",H9&lt;=20),1.5,"")&amp;IF(AND(D5="カラマツ",H9&gt;20),1.15,"")&amp;IF(D5="モミ",1.4,"")&amp;IF(AND(D5="トドマツ",H9&lt;=20),1.88,"")&amp;IF(AND(D5="トドマツ",H9&gt;20),1.38,"")&amp;IF(D5="ツガ",1.4,"")&amp;IF(AND(D5="エゾマツ",H9&lt;=20),2.18,"")&amp;IF(AND(D5="エゾマツ",H9&gt;20),1.48,"")&amp;IF(AND(D5="アカエゾマツ",D5&lt;=20),2.17,"")&amp;IF(AND(D5="アカエゾマツ",D5&gt;20),1.67,"")&amp;IF(AND(D5="マキ",D5&lt;=20),1.39,"")&amp;IF(AND(D5="マキ",D5&gt;20),1.23,"")&amp;IF(AND(D5="イチイ",H9&lt;=20),1.39,"")&amp;IF(AND(D5="イチイ",H9&gt;20),1.23,"")&amp;IF(AND(D5="イチョウ",H9&lt;=20),1.5,"")&amp;IF(AND(D5="イチョウ",H9&gt;20),1.15,"")&amp;IF(D5="外来針葉樹",1.41,"")&amp;IF(AND(D5="クヌギ",H9&lt;=20),1.36,"")&amp;IF(AND(D5="クヌギ",H9&gt;20),1.32,"")</f>
        <v/>
      </c>
      <c r="S9" s="499"/>
      <c r="T9" s="520"/>
      <c r="U9" s="276" t="e">
        <f>O5*P9*Q5*R9*S5*44/12</f>
        <v>#VALUE!</v>
      </c>
      <c r="V9" s="276" t="e">
        <f>U9*T5</f>
        <v>#VALUE!</v>
      </c>
      <c r="W9" s="276" t="e">
        <f t="shared" si="5"/>
        <v>#VALUE!</v>
      </c>
      <c r="X9" s="194" t="str">
        <f>X5</f>
        <v>スギ</v>
      </c>
      <c r="Y9" s="490"/>
      <c r="Z9" s="195">
        <f>Z5</f>
        <v>1990</v>
      </c>
      <c r="AA9" s="490"/>
      <c r="AB9" s="191">
        <v>2022</v>
      </c>
      <c r="AC9" s="196">
        <v>19</v>
      </c>
      <c r="AD9" s="490"/>
      <c r="AE9" s="197">
        <f>AE5</f>
        <v>4.5</v>
      </c>
      <c r="AF9" s="490"/>
      <c r="AG9" s="198">
        <v>7.82</v>
      </c>
      <c r="AH9" s="199" t="str">
        <f t="shared" si="0"/>
        <v>×</v>
      </c>
      <c r="AI9" s="570"/>
      <c r="AJ9" s="573"/>
    </row>
    <row r="10" spans="1:37" ht="14">
      <c r="A10" s="493"/>
      <c r="B10" s="496"/>
      <c r="C10" s="496"/>
      <c r="D10" s="232">
        <f t="shared" si="1"/>
        <v>0</v>
      </c>
      <c r="E10" s="233">
        <f t="shared" si="2"/>
        <v>0</v>
      </c>
      <c r="F10" s="234">
        <f t="shared" si="3"/>
        <v>0</v>
      </c>
      <c r="G10" s="235">
        <v>2023</v>
      </c>
      <c r="H10" s="236">
        <f t="shared" si="4"/>
        <v>5</v>
      </c>
      <c r="I10" s="514"/>
      <c r="J10" s="508"/>
      <c r="K10" s="505"/>
      <c r="L10" s="517"/>
      <c r="M10" s="508"/>
      <c r="N10" s="511"/>
      <c r="O10" s="269">
        <f>IF(OR(E5&gt;G10,F5=""),0,L5*0.9)</f>
        <v>0</v>
      </c>
      <c r="P10" s="192"/>
      <c r="Q10" s="505"/>
      <c r="R10" s="193" t="str">
        <f>IF(AND(D5="スギ",H10&lt;=20),1.57,"")&amp;IF(AND(D5="スギ",H10&gt;20),1.23,"")&amp;IF(AND(D5="ヒノキ",H10&lt;=20),1.55,"")&amp;IF(AND(D5="ヒノキ",H10&gt;20),1.24,"")&amp;IF(AND(D5="サワラ",H10&lt;=20),1.55,"")&amp;IF(AND(D5="サワラ",H10&gt;20),1.24,"")&amp;IF(AND(D5="アカマツ",H10&lt;=20),1.63,"")&amp;IF(AND(D5="アカマツ",H10&gt;20),1.23,"")&amp;IF(AND(D5="クロマツ",H10&lt;=20),1.39,"")&amp;IF(AND(D5="クロマツ",H10&gt;20),1.36,"")&amp;IF(AND(D5="ヒバ",H10&lt;=20),2.38,"")&amp;IF(AND(D5="ヒバ",H10&gt;20),1.41,"")&amp;IF(AND(D5="カラマツ",H10&lt;=20),1.5,"")&amp;IF(AND(D5="カラマツ",H10&gt;20),1.15,"")&amp;IF(D5="モミ",1.4,"")&amp;IF(AND(D5="トドマツ",H10&lt;=20),1.88,"")&amp;IF(AND(D5="トドマツ",H10&gt;20),1.38,"")&amp;IF(D5="ツガ",1.4,"")&amp;IF(AND(D5="エゾマツ",H10&lt;=20),2.18,"")&amp;IF(AND(D5="エゾマツ",H10&gt;20),1.48,"")&amp;IF(AND(D5="アカエゾマツ",D5&lt;=20),2.17,"")&amp;IF(AND(D5="アカエゾマツ",D5&gt;20),1.67,"")&amp;IF(AND(D5="マキ",D5&lt;=20),1.39,"")&amp;IF(AND(D5="マキ",D5&gt;20),1.23,"")&amp;IF(AND(D5="イチイ",H10&lt;=20),1.39,"")&amp;IF(AND(D5="イチイ",H10&gt;20),1.23,"")&amp;IF(AND(D5="イチョウ",H10&lt;=20),1.5,"")&amp;IF(AND(D5="イチョウ",H10&gt;20),1.15,"")&amp;IF(D5="外来針葉樹",1.41,"")&amp;IF(AND(D5="クヌギ",H10&lt;=20),1.36,"")&amp;IF(AND(D5="クヌギ",H10&gt;20),1.32,"")</f>
        <v/>
      </c>
      <c r="S10" s="499"/>
      <c r="T10" s="520"/>
      <c r="U10" s="276" t="e">
        <f>O5*P10*Q5*R10*S5*44/12</f>
        <v>#VALUE!</v>
      </c>
      <c r="V10" s="276" t="e">
        <f>U10*T5</f>
        <v>#VALUE!</v>
      </c>
      <c r="W10" s="276" t="e">
        <f t="shared" si="5"/>
        <v>#VALUE!</v>
      </c>
      <c r="X10" s="194" t="str">
        <f>X5</f>
        <v>スギ</v>
      </c>
      <c r="Y10" s="490"/>
      <c r="Z10" s="195">
        <f>Z5</f>
        <v>1990</v>
      </c>
      <c r="AA10" s="490"/>
      <c r="AB10" s="191">
        <v>2023</v>
      </c>
      <c r="AC10" s="196">
        <v>20</v>
      </c>
      <c r="AD10" s="490"/>
      <c r="AE10" s="197">
        <f>AE5</f>
        <v>4.5</v>
      </c>
      <c r="AF10" s="490"/>
      <c r="AG10" s="198">
        <v>7.82</v>
      </c>
      <c r="AH10" s="199" t="str">
        <f t="shared" si="0"/>
        <v>×</v>
      </c>
      <c r="AI10" s="570"/>
      <c r="AJ10" s="573"/>
    </row>
    <row r="11" spans="1:37" ht="14">
      <c r="A11" s="493"/>
      <c r="B11" s="496"/>
      <c r="C11" s="496"/>
      <c r="D11" s="232">
        <f t="shared" si="1"/>
        <v>0</v>
      </c>
      <c r="E11" s="233">
        <f t="shared" si="2"/>
        <v>0</v>
      </c>
      <c r="F11" s="234">
        <f t="shared" si="3"/>
        <v>0</v>
      </c>
      <c r="G11" s="235">
        <v>2024</v>
      </c>
      <c r="H11" s="236">
        <f t="shared" si="4"/>
        <v>6</v>
      </c>
      <c r="I11" s="514"/>
      <c r="J11" s="508"/>
      <c r="K11" s="505"/>
      <c r="L11" s="517"/>
      <c r="M11" s="508"/>
      <c r="N11" s="511"/>
      <c r="O11" s="269">
        <f>IF(OR(E5&gt;G11,F5=""),0,L5*0.9)</f>
        <v>0</v>
      </c>
      <c r="P11" s="192"/>
      <c r="Q11" s="505"/>
      <c r="R11" s="193" t="str">
        <f>IF(AND(D5="スギ",H11&lt;=20),1.57,"")&amp;IF(AND(D5="スギ",H11&gt;20),1.23,"")&amp;IF(AND(D5="ヒノキ",H11&lt;=20),1.55,"")&amp;IF(AND(D5="ヒノキ",H11&gt;20),1.24,"")&amp;IF(AND(D5="サワラ",H11&lt;=20),1.55,"")&amp;IF(AND(D5="サワラ",H11&gt;20),1.24,"")&amp;IF(AND(D5="アカマツ",H11&lt;=20),1.63,"")&amp;IF(AND(D5="アカマツ",H11&gt;20),1.23,"")&amp;IF(AND(D5="クロマツ",H11&lt;=20),1.39,"")&amp;IF(AND(D5="クロマツ",H11&gt;20),1.36,"")&amp;IF(AND(D5="ヒバ",H11&lt;=20),2.38,"")&amp;IF(AND(D5="ヒバ",H11&gt;20),1.41,"")&amp;IF(AND(D5="カラマツ",H11&lt;=20),1.5,"")&amp;IF(AND(D5="カラマツ",H11&gt;20),1.15,"")&amp;IF(D5="モミ",1.4,"")&amp;IF(AND(D5="トドマツ",H11&lt;=20),1.88,"")&amp;IF(AND(D5="トドマツ",H11&gt;20),1.38,"")&amp;IF(D5="ツガ",1.4,"")&amp;IF(AND(D5="エゾマツ",H11&lt;=20),2.18,"")&amp;IF(AND(D5="エゾマツ",H11&gt;20),1.48,"")&amp;IF(AND(D5="アカエゾマツ",D5&lt;=20),2.17,"")&amp;IF(AND(D5="アカエゾマツ",D5&gt;20),1.67,"")&amp;IF(AND(D5="マキ",D5&lt;=20),1.39,"")&amp;IF(AND(D5="マキ",D5&gt;20),1.23,"")&amp;IF(AND(D5="イチイ",H11&lt;=20),1.39,"")&amp;IF(AND(D5="イチイ",H11&gt;20),1.23,"")&amp;IF(AND(D5="イチョウ",H11&lt;=20),1.5,"")&amp;IF(AND(D5="イチョウ",H11&gt;20),1.15,"")&amp;IF(D5="外来針葉樹",1.41,"")&amp;IF(AND(D5="クヌギ",H11&lt;=20),1.36,"")&amp;IF(AND(D5="クヌギ",H11&gt;20),1.32,"")</f>
        <v/>
      </c>
      <c r="S11" s="499"/>
      <c r="T11" s="520"/>
      <c r="U11" s="276" t="e">
        <f>O5*P11*Q5*R11*S5*44/12</f>
        <v>#VALUE!</v>
      </c>
      <c r="V11" s="276" t="e">
        <f>U11*T5</f>
        <v>#VALUE!</v>
      </c>
      <c r="W11" s="276" t="e">
        <f t="shared" si="5"/>
        <v>#VALUE!</v>
      </c>
      <c r="X11" s="194" t="str">
        <f>X5</f>
        <v>スギ</v>
      </c>
      <c r="Y11" s="490"/>
      <c r="Z11" s="195">
        <f>Z5</f>
        <v>1990</v>
      </c>
      <c r="AA11" s="490"/>
      <c r="AB11" s="191">
        <v>2024</v>
      </c>
      <c r="AC11" s="196">
        <v>21</v>
      </c>
      <c r="AD11" s="490"/>
      <c r="AE11" s="197">
        <f>AE5</f>
        <v>4.5</v>
      </c>
      <c r="AF11" s="490"/>
      <c r="AG11" s="198">
        <v>7.82</v>
      </c>
      <c r="AH11" s="199" t="str">
        <f t="shared" si="0"/>
        <v>×</v>
      </c>
      <c r="AI11" s="570"/>
      <c r="AJ11" s="573"/>
    </row>
    <row r="12" spans="1:37" ht="14">
      <c r="A12" s="493"/>
      <c r="B12" s="496"/>
      <c r="C12" s="496"/>
      <c r="D12" s="232">
        <f t="shared" si="1"/>
        <v>0</v>
      </c>
      <c r="E12" s="233">
        <f t="shared" si="2"/>
        <v>0</v>
      </c>
      <c r="F12" s="234">
        <f t="shared" si="3"/>
        <v>0</v>
      </c>
      <c r="G12" s="235">
        <v>2025</v>
      </c>
      <c r="H12" s="236">
        <f t="shared" si="4"/>
        <v>7</v>
      </c>
      <c r="I12" s="514"/>
      <c r="J12" s="508"/>
      <c r="K12" s="505"/>
      <c r="L12" s="517"/>
      <c r="M12" s="508"/>
      <c r="N12" s="511"/>
      <c r="O12" s="269">
        <f>IF(OR(E5&gt;G12,F5=""),0,L5*0.9)</f>
        <v>0</v>
      </c>
      <c r="P12" s="192"/>
      <c r="Q12" s="505"/>
      <c r="R12" s="193" t="str">
        <f>IF(AND(D5="スギ",H12&lt;=20),1.57,"")&amp;IF(AND(D5="スギ",H12&gt;20),1.23,"")&amp;IF(AND(D5="ヒノキ",H12&lt;=20),1.55,"")&amp;IF(AND(D5="ヒノキ",H12&gt;20),1.24,"")&amp;IF(AND(D5="サワラ",H12&lt;=20),1.55,"")&amp;IF(AND(D5="サワラ",H12&gt;20),1.24,"")&amp;IF(AND(D5="アカマツ",H12&lt;=20),1.63,"")&amp;IF(AND(D5="アカマツ",H12&gt;20),1.23,"")&amp;IF(AND(D5="クロマツ",H12&lt;=20),1.39,"")&amp;IF(AND(D5="クロマツ",H12&gt;20),1.36,"")&amp;IF(AND(D5="ヒバ",H12&lt;=20),2.38,"")&amp;IF(AND(D5="ヒバ",H12&gt;20),1.41,"")&amp;IF(AND(D5="カラマツ",H12&lt;=20),1.5,"")&amp;IF(AND(D5="カラマツ",H12&gt;20),1.15,"")&amp;IF(D5="モミ",1.4,"")&amp;IF(AND(D5="トドマツ",H12&lt;=20),1.88,"")&amp;IF(AND(D5="トドマツ",H12&gt;20),1.38,"")&amp;IF(D5="ツガ",1.4,"")&amp;IF(AND(D5="エゾマツ",H12&lt;=20),2.18,"")&amp;IF(AND(D5="エゾマツ",H12&gt;20),1.48,"")&amp;IF(AND(D5="アカエゾマツ",D5&lt;=20),2.17,"")&amp;IF(AND(D5="アカエゾマツ",D5&gt;20),1.67,"")&amp;IF(AND(D5="マキ",D5&lt;=20),1.39,"")&amp;IF(AND(D5="マキ",D5&gt;20),1.23,"")&amp;IF(AND(D5="イチイ",H12&lt;=20),1.39,"")&amp;IF(AND(D5="イチイ",H12&gt;20),1.23,"")&amp;IF(AND(D5="イチョウ",H12&lt;=20),1.5,"")&amp;IF(AND(D5="イチョウ",H12&gt;20),1.15,"")&amp;IF(D5="外来針葉樹",1.41,"")&amp;IF(AND(D5="クヌギ",H12&lt;=20),1.36,"")&amp;IF(AND(D5="クヌギ",H12&gt;20),1.32,"")</f>
        <v/>
      </c>
      <c r="S12" s="499"/>
      <c r="T12" s="520"/>
      <c r="U12" s="276" t="e">
        <f>O5*P12*Q5*R12*S5*44/12</f>
        <v>#VALUE!</v>
      </c>
      <c r="V12" s="276" t="e">
        <f>U12*T5</f>
        <v>#VALUE!</v>
      </c>
      <c r="W12" s="276" t="e">
        <f t="shared" si="5"/>
        <v>#VALUE!</v>
      </c>
      <c r="X12" s="194" t="str">
        <f>X5</f>
        <v>スギ</v>
      </c>
      <c r="Y12" s="490"/>
      <c r="Z12" s="195">
        <f>Z5</f>
        <v>1990</v>
      </c>
      <c r="AA12" s="490"/>
      <c r="AB12" s="191">
        <v>2025</v>
      </c>
      <c r="AC12" s="196">
        <v>22</v>
      </c>
      <c r="AD12" s="490"/>
      <c r="AE12" s="197">
        <f>AE5</f>
        <v>4.5</v>
      </c>
      <c r="AF12" s="490"/>
      <c r="AG12" s="198">
        <v>7.82</v>
      </c>
      <c r="AH12" s="199" t="str">
        <f t="shared" si="0"/>
        <v>×</v>
      </c>
      <c r="AI12" s="570"/>
      <c r="AJ12" s="573"/>
    </row>
    <row r="13" spans="1:37" ht="14">
      <c r="A13" s="493"/>
      <c r="B13" s="496"/>
      <c r="C13" s="496"/>
      <c r="D13" s="232">
        <f t="shared" si="1"/>
        <v>0</v>
      </c>
      <c r="E13" s="233">
        <f t="shared" si="2"/>
        <v>0</v>
      </c>
      <c r="F13" s="234">
        <f t="shared" si="3"/>
        <v>0</v>
      </c>
      <c r="G13" s="235">
        <v>2026</v>
      </c>
      <c r="H13" s="236">
        <f t="shared" si="4"/>
        <v>8</v>
      </c>
      <c r="I13" s="514"/>
      <c r="J13" s="508"/>
      <c r="K13" s="505"/>
      <c r="L13" s="517"/>
      <c r="M13" s="508"/>
      <c r="N13" s="511"/>
      <c r="O13" s="269">
        <f>IF(OR(E5&gt;G13,F5=""),0,L5*0.9)</f>
        <v>0</v>
      </c>
      <c r="P13" s="192"/>
      <c r="Q13" s="505"/>
      <c r="R13" s="193" t="str">
        <f>IF(AND(D5="スギ",H13&lt;=20),1.57,"")&amp;IF(AND(D5="スギ",H13&gt;20),1.23,"")&amp;IF(AND(D5="ヒノキ",H13&lt;=20),1.55,"")&amp;IF(AND(D5="ヒノキ",H13&gt;20),1.24,"")&amp;IF(AND(D5="サワラ",H13&lt;=20),1.55,"")&amp;IF(AND(D5="サワラ",H13&gt;20),1.24,"")&amp;IF(AND(D5="アカマツ",H13&lt;=20),1.63,"")&amp;IF(AND(D5="アカマツ",H13&gt;20),1.23,"")&amp;IF(AND(D5="クロマツ",H13&lt;=20),1.39,"")&amp;IF(AND(D5="クロマツ",H13&gt;20),1.36,"")&amp;IF(AND(D5="ヒバ",H13&lt;=20),2.38,"")&amp;IF(AND(D5="ヒバ",H13&gt;20),1.41,"")&amp;IF(AND(D5="カラマツ",H13&lt;=20),1.5,"")&amp;IF(AND(D5="カラマツ",H13&gt;20),1.15,"")&amp;IF(D5="モミ",1.4,"")&amp;IF(AND(D5="トドマツ",H13&lt;=20),1.88,"")&amp;IF(AND(D5="トドマツ",H13&gt;20),1.38,"")&amp;IF(D5="ツガ",1.4,"")&amp;IF(AND(D5="エゾマツ",H13&lt;=20),2.18,"")&amp;IF(AND(D5="エゾマツ",H13&gt;20),1.48,"")&amp;IF(AND(D5="アカエゾマツ",D5&lt;=20),2.17,"")&amp;IF(AND(D5="アカエゾマツ",D5&gt;20),1.67,"")&amp;IF(AND(D5="マキ",D5&lt;=20),1.39,"")&amp;IF(AND(D5="マキ",D5&gt;20),1.23,"")&amp;IF(AND(D5="イチイ",H13&lt;=20),1.39,"")&amp;IF(AND(D5="イチイ",H13&gt;20),1.23,"")&amp;IF(AND(D5="イチョウ",H13&lt;=20),1.5,"")&amp;IF(AND(D5="イチョウ",H13&gt;20),1.15,"")&amp;IF(D5="外来針葉樹",1.41,"")&amp;IF(AND(D5="クヌギ",H13&lt;=20),1.36,"")&amp;IF(AND(D5="クヌギ",H13&gt;20),1.32,"")</f>
        <v/>
      </c>
      <c r="S13" s="499"/>
      <c r="T13" s="520"/>
      <c r="U13" s="276" t="e">
        <f>O5*P13*Q5*R13*S5*44/12</f>
        <v>#VALUE!</v>
      </c>
      <c r="V13" s="276" t="e">
        <f>U13*T5</f>
        <v>#VALUE!</v>
      </c>
      <c r="W13" s="276" t="e">
        <f t="shared" si="5"/>
        <v>#VALUE!</v>
      </c>
      <c r="X13" s="194" t="str">
        <f>X5</f>
        <v>スギ</v>
      </c>
      <c r="Y13" s="490"/>
      <c r="Z13" s="195">
        <f>Z5</f>
        <v>1990</v>
      </c>
      <c r="AA13" s="490"/>
      <c r="AB13" s="191">
        <v>2026</v>
      </c>
      <c r="AC13" s="196">
        <v>23</v>
      </c>
      <c r="AD13" s="490"/>
      <c r="AE13" s="197">
        <f>AE5</f>
        <v>4.5</v>
      </c>
      <c r="AF13" s="490"/>
      <c r="AG13" s="198">
        <v>7.82</v>
      </c>
      <c r="AH13" s="199" t="str">
        <f t="shared" si="0"/>
        <v>×</v>
      </c>
      <c r="AI13" s="570"/>
      <c r="AJ13" s="573"/>
    </row>
    <row r="14" spans="1:37" ht="14">
      <c r="A14" s="493"/>
      <c r="B14" s="496"/>
      <c r="C14" s="496"/>
      <c r="D14" s="232">
        <f t="shared" si="1"/>
        <v>0</v>
      </c>
      <c r="E14" s="233">
        <f t="shared" si="2"/>
        <v>0</v>
      </c>
      <c r="F14" s="234">
        <f t="shared" si="3"/>
        <v>0</v>
      </c>
      <c r="G14" s="235">
        <v>2027</v>
      </c>
      <c r="H14" s="236">
        <f t="shared" si="4"/>
        <v>9</v>
      </c>
      <c r="I14" s="514"/>
      <c r="J14" s="508"/>
      <c r="K14" s="505"/>
      <c r="L14" s="517"/>
      <c r="M14" s="508"/>
      <c r="N14" s="511"/>
      <c r="O14" s="269">
        <f>IF(OR(E5&gt;G14,F5=""),0,L5*0.9)</f>
        <v>0</v>
      </c>
      <c r="P14" s="192"/>
      <c r="Q14" s="505"/>
      <c r="R14" s="193" t="str">
        <f>IF(AND(D5="スギ",H14&lt;=20),1.57,"")&amp;IF(AND(D5="スギ",H14&gt;20),1.23,"")&amp;IF(AND(D5="ヒノキ",H14&lt;=20),1.55,"")&amp;IF(AND(D5="ヒノキ",H14&gt;20),1.24,"")&amp;IF(AND(D5="サワラ",H14&lt;=20),1.55,"")&amp;IF(AND(D5="サワラ",H14&gt;20),1.24,"")&amp;IF(AND(D5="アカマツ",H14&lt;=20),1.63,"")&amp;IF(AND(D5="アカマツ",H14&gt;20),1.23,"")&amp;IF(AND(D5="クロマツ",H14&lt;=20),1.39,"")&amp;IF(AND(D5="クロマツ",H14&gt;20),1.36,"")&amp;IF(AND(D5="ヒバ",H14&lt;=20),2.38,"")&amp;IF(AND(D5="ヒバ",H14&gt;20),1.41,"")&amp;IF(AND(D5="カラマツ",H14&lt;=20),1.5,"")&amp;IF(AND(D5="カラマツ",H14&gt;20),1.15,"")&amp;IF(D5="モミ",1.4,"")&amp;IF(AND(D5="トドマツ",H14&lt;=20),1.88,"")&amp;IF(AND(D5="トドマツ",H14&gt;20),1.38,"")&amp;IF(D5="ツガ",1.4,"")&amp;IF(AND(D5="エゾマツ",H14&lt;=20),2.18,"")&amp;IF(AND(D5="エゾマツ",H14&gt;20),1.48,"")&amp;IF(AND(D5="アカエゾマツ",D5&lt;=20),2.17,"")&amp;IF(AND(D5="アカエゾマツ",D5&gt;20),1.67,"")&amp;IF(AND(D5="マキ",D5&lt;=20),1.39,"")&amp;IF(AND(D5="マキ",D5&gt;20),1.23,"")&amp;IF(AND(D5="イチイ",H14&lt;=20),1.39,"")&amp;IF(AND(D5="イチイ",H14&gt;20),1.23,"")&amp;IF(AND(D5="イチョウ",H14&lt;=20),1.5,"")&amp;IF(AND(D5="イチョウ",H14&gt;20),1.15,"")&amp;IF(D5="外来針葉樹",1.41,"")&amp;IF(AND(D5="クヌギ",H14&lt;=20),1.36,"")&amp;IF(AND(D5="クヌギ",H14&gt;20),1.32,"")</f>
        <v/>
      </c>
      <c r="S14" s="499"/>
      <c r="T14" s="520"/>
      <c r="U14" s="276" t="e">
        <f>O5*P14*Q5*R14*S5*44/12</f>
        <v>#VALUE!</v>
      </c>
      <c r="V14" s="276" t="e">
        <f>U14*T5</f>
        <v>#VALUE!</v>
      </c>
      <c r="W14" s="276" t="e">
        <f t="shared" si="5"/>
        <v>#VALUE!</v>
      </c>
      <c r="X14" s="194" t="str">
        <f>X5</f>
        <v>スギ</v>
      </c>
      <c r="Y14" s="490"/>
      <c r="Z14" s="195">
        <f>Z5</f>
        <v>1990</v>
      </c>
      <c r="AA14" s="490"/>
      <c r="AB14" s="191">
        <v>2027</v>
      </c>
      <c r="AC14" s="196">
        <v>24</v>
      </c>
      <c r="AD14" s="490"/>
      <c r="AE14" s="197">
        <f>AE5</f>
        <v>4.5</v>
      </c>
      <c r="AF14" s="490"/>
      <c r="AG14" s="198">
        <v>7.82</v>
      </c>
      <c r="AH14" s="199" t="str">
        <f t="shared" si="0"/>
        <v>×</v>
      </c>
      <c r="AI14" s="570"/>
      <c r="AJ14" s="573"/>
    </row>
    <row r="15" spans="1:37" ht="14">
      <c r="A15" s="493"/>
      <c r="B15" s="496"/>
      <c r="C15" s="496"/>
      <c r="D15" s="232">
        <f t="shared" si="1"/>
        <v>0</v>
      </c>
      <c r="E15" s="233">
        <f t="shared" si="2"/>
        <v>0</v>
      </c>
      <c r="F15" s="234">
        <f t="shared" si="3"/>
        <v>0</v>
      </c>
      <c r="G15" s="235">
        <v>2028</v>
      </c>
      <c r="H15" s="236">
        <f t="shared" si="4"/>
        <v>10</v>
      </c>
      <c r="I15" s="514"/>
      <c r="J15" s="508"/>
      <c r="K15" s="505"/>
      <c r="L15" s="517"/>
      <c r="M15" s="508"/>
      <c r="N15" s="511"/>
      <c r="O15" s="269">
        <f>IF(OR(E5&gt;G15,F5=""),0,L5*0.9)</f>
        <v>0</v>
      </c>
      <c r="P15" s="192"/>
      <c r="Q15" s="505"/>
      <c r="R15" s="193" t="str">
        <f>IF(AND(D5="スギ",H15&lt;=20),1.57,"")&amp;IF(AND(D5="スギ",H15&gt;20),1.23,"")&amp;IF(AND(D5="ヒノキ",H15&lt;=20),1.55,"")&amp;IF(AND(D5="ヒノキ",H15&gt;20),1.24,"")&amp;IF(AND(D5="サワラ",H15&lt;=20),1.55,"")&amp;IF(AND(D5="サワラ",H15&gt;20),1.24,"")&amp;IF(AND(D5="アカマツ",H15&lt;=20),1.63,"")&amp;IF(AND(D5="アカマツ",H15&gt;20),1.23,"")&amp;IF(AND(D5="クロマツ",H15&lt;=20),1.39,"")&amp;IF(AND(D5="クロマツ",H15&gt;20),1.36,"")&amp;IF(AND(D5="ヒバ",H15&lt;=20),2.38,"")&amp;IF(AND(D5="ヒバ",H15&gt;20),1.41,"")&amp;IF(AND(D5="カラマツ",H15&lt;=20),1.5,"")&amp;IF(AND(D5="カラマツ",H15&gt;20),1.15,"")&amp;IF(D5="モミ",1.4,"")&amp;IF(AND(D5="トドマツ",H15&lt;=20),1.88,"")&amp;IF(AND(D5="トドマツ",H15&gt;20),1.38,"")&amp;IF(D5="ツガ",1.4,"")&amp;IF(AND(D5="エゾマツ",H15&lt;=20),2.18,"")&amp;IF(AND(D5="エゾマツ",H15&gt;20),1.48,"")&amp;IF(AND(D5="アカエゾマツ",D5&lt;=20),2.17,"")&amp;IF(AND(D5="アカエゾマツ",D5&gt;20),1.67,"")&amp;IF(AND(D5="マキ",D5&lt;=20),1.39,"")&amp;IF(AND(D5="マキ",D5&gt;20),1.23,"")&amp;IF(AND(D5="イチイ",H15&lt;=20),1.39,"")&amp;IF(AND(D5="イチイ",H15&gt;20),1.23,"")&amp;IF(AND(D5="イチョウ",H15&lt;=20),1.5,"")&amp;IF(AND(D5="イチョウ",H15&gt;20),1.15,"")&amp;IF(D5="外来針葉樹",1.41,"")&amp;IF(AND(D5="クヌギ",H15&lt;=20),1.36,"")&amp;IF(AND(D5="クヌギ",H15&gt;20),1.32,"")</f>
        <v/>
      </c>
      <c r="S15" s="499"/>
      <c r="T15" s="520"/>
      <c r="U15" s="276" t="e">
        <f>O5*P15*Q5*R15*S5*44/12</f>
        <v>#VALUE!</v>
      </c>
      <c r="V15" s="276" t="e">
        <f>U15*T5</f>
        <v>#VALUE!</v>
      </c>
      <c r="W15" s="276" t="e">
        <f t="shared" si="5"/>
        <v>#VALUE!</v>
      </c>
      <c r="X15" s="194" t="str">
        <f>X5</f>
        <v>スギ</v>
      </c>
      <c r="Y15" s="490"/>
      <c r="Z15" s="195">
        <f>Z5</f>
        <v>1990</v>
      </c>
      <c r="AA15" s="490"/>
      <c r="AB15" s="191">
        <v>2028</v>
      </c>
      <c r="AC15" s="196">
        <v>25</v>
      </c>
      <c r="AD15" s="490"/>
      <c r="AE15" s="197">
        <f>AE5</f>
        <v>4.5</v>
      </c>
      <c r="AF15" s="490"/>
      <c r="AG15" s="198">
        <v>7.82</v>
      </c>
      <c r="AH15" s="199" t="str">
        <f t="shared" si="0"/>
        <v>×</v>
      </c>
      <c r="AI15" s="570"/>
      <c r="AJ15" s="573"/>
    </row>
    <row r="16" spans="1:37" ht="14">
      <c r="A16" s="493"/>
      <c r="B16" s="496"/>
      <c r="C16" s="496"/>
      <c r="D16" s="232">
        <f t="shared" si="1"/>
        <v>0</v>
      </c>
      <c r="E16" s="233">
        <f t="shared" si="2"/>
        <v>0</v>
      </c>
      <c r="F16" s="234">
        <f t="shared" si="3"/>
        <v>0</v>
      </c>
      <c r="G16" s="235">
        <v>2029</v>
      </c>
      <c r="H16" s="236">
        <f t="shared" si="4"/>
        <v>11</v>
      </c>
      <c r="I16" s="514"/>
      <c r="J16" s="508"/>
      <c r="K16" s="505"/>
      <c r="L16" s="517"/>
      <c r="M16" s="508"/>
      <c r="N16" s="511"/>
      <c r="O16" s="269">
        <f>IF(OR(E5&gt;G16,F5=""),0,L5*0.9)</f>
        <v>0</v>
      </c>
      <c r="P16" s="192"/>
      <c r="Q16" s="505"/>
      <c r="R16" s="193" t="str">
        <f>IF(AND(D5="スギ",H16&lt;=20),1.57,"")&amp;IF(AND(D5="スギ",H16&gt;20),1.23,"")&amp;IF(AND(D5="ヒノキ",H16&lt;=20),1.55,"")&amp;IF(AND(D5="ヒノキ",H16&gt;20),1.24,"")&amp;IF(AND(D5="サワラ",H16&lt;=20),1.55,"")&amp;IF(AND(D5="サワラ",H16&gt;20),1.24,"")&amp;IF(AND(D5="アカマツ",H16&lt;=20),1.63,"")&amp;IF(AND(D5="アカマツ",H16&gt;20),1.23,"")&amp;IF(AND(D5="クロマツ",H16&lt;=20),1.39,"")&amp;IF(AND(D5="クロマツ",H16&gt;20),1.36,"")&amp;IF(AND(D5="ヒバ",H16&lt;=20),2.38,"")&amp;IF(AND(D5="ヒバ",H16&gt;20),1.41,"")&amp;IF(AND(D5="カラマツ",H16&lt;=20),1.5,"")&amp;IF(AND(D5="カラマツ",H16&gt;20),1.15,"")&amp;IF(D5="モミ",1.4,"")&amp;IF(AND(D5="トドマツ",H16&lt;=20),1.88,"")&amp;IF(AND(D5="トドマツ",H16&gt;20),1.38,"")&amp;IF(D5="ツガ",1.4,"")&amp;IF(AND(D5="エゾマツ",H16&lt;=20),2.18,"")&amp;IF(AND(D5="エゾマツ",H16&gt;20),1.48,"")&amp;IF(AND(D5="アカエゾマツ",D5&lt;=20),2.17,"")&amp;IF(AND(D5="アカエゾマツ",D5&gt;20),1.67,"")&amp;IF(AND(D5="マキ",D5&lt;=20),1.39,"")&amp;IF(AND(D5="マキ",D5&gt;20),1.23,"")&amp;IF(AND(D5="イチイ",H16&lt;=20),1.39,"")&amp;IF(AND(D5="イチイ",H16&gt;20),1.23,"")&amp;IF(AND(D5="イチョウ",H16&lt;=20),1.5,"")&amp;IF(AND(D5="イチョウ",H16&gt;20),1.15,"")&amp;IF(D5="外来針葉樹",1.41,"")&amp;IF(AND(D5="クヌギ",H16&lt;=20),1.36,"")&amp;IF(AND(D5="クヌギ",H16&gt;20),1.32,"")</f>
        <v/>
      </c>
      <c r="S16" s="499"/>
      <c r="T16" s="520"/>
      <c r="U16" s="276" t="e">
        <f>O5*P16*Q5*R16*S5*44/12</f>
        <v>#VALUE!</v>
      </c>
      <c r="V16" s="276" t="e">
        <f>U16*T5</f>
        <v>#VALUE!</v>
      </c>
      <c r="W16" s="276" t="e">
        <f>SUM(U16:V16)</f>
        <v>#VALUE!</v>
      </c>
      <c r="X16" s="194" t="str">
        <f>X5</f>
        <v>スギ</v>
      </c>
      <c r="Y16" s="490"/>
      <c r="Z16" s="195">
        <f>Z5</f>
        <v>1990</v>
      </c>
      <c r="AA16" s="490"/>
      <c r="AB16" s="191">
        <v>2029</v>
      </c>
      <c r="AC16" s="196"/>
      <c r="AD16" s="490"/>
      <c r="AE16" s="197">
        <f>AE5</f>
        <v>4.5</v>
      </c>
      <c r="AF16" s="490"/>
      <c r="AG16" s="198">
        <v>7.82</v>
      </c>
      <c r="AH16" s="199" t="str">
        <f t="shared" si="0"/>
        <v>×</v>
      </c>
      <c r="AI16" s="570"/>
      <c r="AJ16" s="573"/>
    </row>
    <row r="17" spans="1:36" ht="14.5" thickBot="1">
      <c r="A17" s="494"/>
      <c r="B17" s="497"/>
      <c r="C17" s="497"/>
      <c r="D17" s="232">
        <f t="shared" si="1"/>
        <v>0</v>
      </c>
      <c r="E17" s="233">
        <f t="shared" si="2"/>
        <v>0</v>
      </c>
      <c r="F17" s="234">
        <f t="shared" si="3"/>
        <v>0</v>
      </c>
      <c r="G17" s="237">
        <v>2030</v>
      </c>
      <c r="H17" s="236">
        <f t="shared" si="4"/>
        <v>12</v>
      </c>
      <c r="I17" s="515"/>
      <c r="J17" s="509"/>
      <c r="K17" s="506"/>
      <c r="L17" s="518"/>
      <c r="M17" s="509"/>
      <c r="N17" s="512"/>
      <c r="O17" s="270">
        <f>IF(OR(E5&gt;G17,F5=""),0,L5*0.9)</f>
        <v>0</v>
      </c>
      <c r="P17" s="201"/>
      <c r="Q17" s="506"/>
      <c r="R17" s="202" t="str">
        <f>IF(AND(D5="スギ",H17&lt;=20),1.57,"")&amp;IF(AND(D5="スギ",H17&gt;20),1.23,"")&amp;IF(AND(D5="ヒノキ",H17&lt;=20),1.55,"")&amp;IF(AND(D5="ヒノキ",H17&gt;20),1.24,"")&amp;IF(AND(D5="サワラ",H17&lt;=20),1.55,"")&amp;IF(AND(D5="サワラ",H17&gt;20),1.24,"")&amp;IF(AND(D5="アカマツ",H17&lt;=20),1.63,"")&amp;IF(AND(D5="アカマツ",H17&gt;20),1.23,"")&amp;IF(AND(D5="クロマツ",H17&lt;=20),1.39,"")&amp;IF(AND(D5="クロマツ",H17&gt;20),1.36,"")&amp;IF(AND(D5="ヒバ",H17&lt;=20),2.38,"")&amp;IF(AND(D5="ヒバ",H17&gt;20),1.41,"")&amp;IF(AND(D5="カラマツ",H17&lt;=20),1.5,"")&amp;IF(AND(D5="カラマツ",H17&gt;20),1.15,"")&amp;IF(D5="モミ",1.4,"")&amp;IF(AND(D5="トドマツ",H17&lt;=20),1.88,"")&amp;IF(AND(D5="トドマツ",H17&gt;20),1.38,"")&amp;IF(D5="ツガ",1.4,"")&amp;IF(AND(D5="エゾマツ",H17&lt;=20),2.18,"")&amp;IF(AND(D5="エゾマツ",H17&gt;20),1.48,"")&amp;IF(AND(D5="アカエゾマツ",D5&lt;=20),2.17,"")&amp;IF(AND(D5="アカエゾマツ",D5&gt;20),1.67,"")&amp;IF(AND(D5="マキ",D5&lt;=20),1.39,"")&amp;IF(AND(D5="マキ",D5&gt;20),1.23,"")&amp;IF(AND(D5="イチイ",H17&lt;=20),1.39,"")&amp;IF(AND(D5="イチイ",H17&gt;20),1.23,"")&amp;IF(AND(D5="イチョウ",H17&lt;=20),1.5,"")&amp;IF(AND(D5="イチョウ",H17&gt;20),1.15,"")&amp;IF(D5="外来針葉樹",1.41,"")&amp;IF(AND(D5="クヌギ",H17&lt;=20),1.36,"")&amp;IF(AND(D5="クヌギ",H17&gt;20),1.32,"")</f>
        <v/>
      </c>
      <c r="S17" s="500"/>
      <c r="T17" s="521"/>
      <c r="U17" s="277" t="e">
        <f>O5*P17*Q5*R17*S5*44/12</f>
        <v>#VALUE!</v>
      </c>
      <c r="V17" s="277" t="e">
        <f>U17*T5</f>
        <v>#VALUE!</v>
      </c>
      <c r="W17" s="277" t="e">
        <f t="shared" si="5"/>
        <v>#VALUE!</v>
      </c>
      <c r="X17" s="203" t="str">
        <f>X5</f>
        <v>スギ</v>
      </c>
      <c r="Y17" s="491"/>
      <c r="Z17" s="204">
        <f>Z5</f>
        <v>1990</v>
      </c>
      <c r="AA17" s="491"/>
      <c r="AB17" s="200">
        <v>2030</v>
      </c>
      <c r="AC17" s="205"/>
      <c r="AD17" s="491"/>
      <c r="AE17" s="206">
        <f>AE5</f>
        <v>4.5</v>
      </c>
      <c r="AF17" s="491"/>
      <c r="AG17" s="207">
        <v>7.82</v>
      </c>
      <c r="AH17" s="208" t="str">
        <f t="shared" si="0"/>
        <v>×</v>
      </c>
      <c r="AI17" s="571"/>
      <c r="AJ17" s="574"/>
    </row>
    <row r="18" spans="1:36" ht="14.25" customHeight="1">
      <c r="A18" s="522"/>
      <c r="B18" s="525"/>
      <c r="C18" s="529"/>
      <c r="D18" s="178"/>
      <c r="E18" s="179"/>
      <c r="F18" s="180"/>
      <c r="G18" s="242">
        <v>2018</v>
      </c>
      <c r="H18" s="182"/>
      <c r="I18" s="513"/>
      <c r="J18" s="507"/>
      <c r="K18" s="504"/>
      <c r="L18" s="516"/>
      <c r="M18" s="507"/>
      <c r="N18" s="510"/>
      <c r="O18" s="271">
        <f>IF(OR(E18&gt;G18,F18=""),0,L18*0.9)</f>
        <v>0</v>
      </c>
      <c r="P18" s="183"/>
      <c r="Q18" s="504" t="str">
        <f>IF(D18="スギ",0.314,"")&amp;IF(D18="ヒノキ",0.407,"")&amp;IF(D18="サワラ",0.287,"")&amp;IF(D18="アカマツ",0.451,"")&amp;IF(D18="クロマツ",0.464,"")&amp;IF(D18="ヒバ",0.412,"")&amp;IF(D18="カラマツ",0.404,"")&amp;IF(D18="モミ",0.423,"")&amp;IF(D18="トドマツ",0.318,"")&amp;IF(D18="ツガ",0.464,"")&amp;IF(D18="エゾマツ",0.357,"")&amp;IF(D18="アカエゾマツ",0.362,"")&amp;IF(D18="マキ",0.455,"")&amp;IF(D18="イチイ",0.454,"")&amp;IF(D18="イチョウ",0.45,"")&amp;IF(D18="外来針葉樹",0.32,"")&amp;IF(D18="ブナ",0.573,"")&amp;IF(D18="カシ",0.646,"")&amp;IF(D18="クリ",0.419,"")&amp;IF(D18="クヌギ",0.668,"")&amp;IF(D18="ナラ",0.624,"")&amp;IF(D18="ドノロキ",0.291,"")&amp;IF(D18="ハンノキ",0.454,"")&amp;IF(D18="ニレ",0.494,"")&amp;IF(D18="ケヤキ",0.611,"")&amp;IF(D18="カツラ",0.454,"")&amp;IF(D18="ホオノキ",0.386,"")&amp;IF(D18="カエデ",0.519,"")&amp;IF(D18="キハダ",0.344,"")&amp;IF(D18="シナノキ",0.369,"")&amp;IF(D18="センノキ",0.398,"")&amp;IF(D18="キリ",0.234,"")&amp;IF(D18="外来広葉樹",0.66,"")&amp;IF(D18="カンバ",0.468,"")</f>
        <v/>
      </c>
      <c r="R18" s="184" t="str">
        <f>IF(AND(D18="スギ",H18&lt;=20),1.57,"")&amp;IF(AND(D18="スギ",H18&gt;20),1.23,"")&amp;IF(AND(D18="ヒノキ",H18&lt;=20),1.55,"")&amp;IF(AND(D18="ヒノキ",H18&gt;20),1.24,"")&amp;IF(AND(D18="サワラ",H18&lt;=20),1.55,"")&amp;IF(AND(D18="サワラ",H18&gt;20),1.24,"")&amp;IF(AND(D18="アカマツ",H18&lt;=20),1.63,"")&amp;IF(AND(D18="アカマツ",H18&gt;20),1.23,"")&amp;IF(AND(D18="クロマツ",H18&lt;=20),1.39,"")&amp;IF(AND(D18="クロマツ",H18&gt;20),1.36,"")&amp;IF(AND(D18="ヒバ",H18&lt;=20),2.38,"")&amp;IF(AND(D18="ヒバ",H18&gt;20),1.41,"")&amp;IF(AND(D18="カラマツ",H18&lt;=20),1.5,"")&amp;IF(AND(D18="カラマツ",H18&gt;20),1.15,"")&amp;IF(D18="モミ",1.4,"")&amp;IF(AND(D18="トドマツ",H18&lt;=20),1.88,"")&amp;IF(AND(D18="トドマツ",H18&gt;20),1.38,"")&amp;IF(D18="ツガ",1.4,"")&amp;IF(AND(D18="エゾマツ",H18&lt;=20),2.18,"")&amp;IF(AND(D18="エゾマツ",H18&gt;20),1.48,"")&amp;IF(AND(D18="アカエゾマツ",D18&lt;=20),2.17,"")&amp;IF(AND(D18="アカエゾマツ",D18&gt;20),1.67,"")&amp;IF(AND(D18="マキ",D18&lt;=20),1.39,"")&amp;IF(AND(D18="マキ",D18&gt;20),1.23,"")&amp;IF(AND(D18="イチイ",H18&lt;=20),1.39,"")&amp;IF(AND(D18="イチイ",H18&gt;20),1.23,"")&amp;IF(AND(D18="イチョウ",H18&lt;=20),1.5,"")&amp;IF(AND(D18="イチョウ",H18&gt;20),1.15,"")&amp;IF(D18="外来針葉樹",1.41,"")&amp;IF(AND(D18="クヌギ",H18&lt;=20),1.36,"")&amp;IF(AND(D18="クヌギ",H18&gt;20),1.32,"")</f>
        <v/>
      </c>
      <c r="S18" s="498" t="str">
        <f>IF(OR(D18="スギ",D18="ヒノキ",D18="サワラ",D18="アカマツ",D18="クロマツ",D18="ヒバ",D18="カラマツ",D18="モミ",D18="トドマツ",D18="ツガ",D18="エゾマツ",D18="アカエゾマツ",D18="マキ",D18="イチイ",D18="イチョウ",D18="外来針葉樹",D18="その他針葉樹"),0.51,IF(OR(D18="ブナ",D18="カシ",D18="クリ",D18="クヌギ",D18="ナラ",D18="ドロノキ",D18="ハンノキ",D18="ニレ",D18="ケヤキ",D18="カツラ",D18="ホオノキ",D18="カエデ",D18="キハダ",D18="シナノキ",D18="センノキ", D18="キリ", D18="カンバ",D18="外来広葉樹",D18="その他広葉樹"),0.48,""))</f>
        <v/>
      </c>
      <c r="T18" s="519" t="str">
        <f t="shared" ref="T18" si="6">IF(D18="スギ",0.25,"")&amp;IF(D18="ヒノキ",0.26,"")&amp;IF(D18="サワラ",0.26,"")&amp;IF(D18="アカマツ",0.26,"")&amp;IF(D18="クロマツ",0.34,"")&amp;IF(D18="ヒバ",0.2,"")&amp;IF(D18="カラマツ",0.29,"")&amp;IF(D18="モミ",0.4,"")&amp;IF(D18="トドマツ",0.21,"")&amp;IF(D18="ツガ",0.4,"")&amp;IF(D18="エゾマツ",0.23,"")&amp;IF(D18="アカエゾマツ",0.21,"")&amp;IF(D18="マキ",0.2,"")&amp;IF(D18="イチイ",0.2,"")&amp;IF(D18="イチョウ",0.2,"")&amp;IF(D18="外来針葉樹",0.17,"")&amp;IF(D18="ブナ",0.26,"")&amp;IF(D18="カシ",0.26,"")&amp;IF(D18="クリ",0.26,"")&amp;IF(D18="クヌギ",0.26,"")&amp;IF(D18="ナラ",0.26,"")&amp;IF(D18="ドノロキ",0.26,"")&amp;IF(D18="ハンノキ",0.26,"")&amp;IF(D18="ニレ",0.26,"")&amp;IF(D18="ケヤキ",0.26,"")&amp;IF(D18="カツラ",0.26,"")&amp;IF(D18="ホオノキ",0.26,"")&amp;IF(D18="カエデ",0.26,"")&amp;IF(D18="キハダ",0.26,"")&amp;IF(D18="シナノキ",0.26,"")&amp;IF(D18="センノキ",0.26,"")&amp;IF(D18="キリ",0.26,"")&amp;IF(D18="外来広葉樹",0.16,"")&amp;IF(D18="カンバ",0.26,"")&amp;IF(D18="その他広葉樹",0.26,"")</f>
        <v/>
      </c>
      <c r="U18" s="275" t="e">
        <f>O18*P18*Q18*R18*S18*44/12</f>
        <v>#VALUE!</v>
      </c>
      <c r="V18" s="275" t="e">
        <f>U18*T18</f>
        <v>#VALUE!</v>
      </c>
      <c r="W18" s="278" t="e">
        <f t="shared" ref="W18:W30" si="7">SUM(U18:V18)</f>
        <v>#VALUE!</v>
      </c>
      <c r="X18" s="185" t="s">
        <v>265</v>
      </c>
      <c r="Y18" s="489" t="str">
        <f>IF(D18=X18,"○","×")</f>
        <v>×</v>
      </c>
      <c r="Z18" s="186">
        <v>1990</v>
      </c>
      <c r="AA18" s="489" t="str">
        <f>IF(E18=Z18,"○","×")</f>
        <v>×</v>
      </c>
      <c r="AB18" s="181">
        <v>2018</v>
      </c>
      <c r="AC18" s="187"/>
      <c r="AD18" s="489" t="str">
        <f>IF(OR(H18=AC18,H19=AC19,H20=AC20,H21=AC21,H18=AC18,H22=AC22,H23=AC23,H24=AC24,H25=AC25,H26=AC26,H27=AC27,H28=AC28,H29=AC29,H30=AC30),"○","×")</f>
        <v>○</v>
      </c>
      <c r="AE18" s="188">
        <v>4.5</v>
      </c>
      <c r="AF18" s="489" t="str">
        <f>IF(L18=AE18,"○","×")</f>
        <v>×</v>
      </c>
      <c r="AG18" s="189">
        <v>7.82</v>
      </c>
      <c r="AH18" s="190" t="str">
        <f t="shared" si="0"/>
        <v>×</v>
      </c>
      <c r="AI18" s="569" t="s">
        <v>312</v>
      </c>
      <c r="AJ18" s="572"/>
    </row>
    <row r="19" spans="1:36" ht="14">
      <c r="A19" s="523"/>
      <c r="B19" s="526"/>
      <c r="C19" s="530"/>
      <c r="D19" s="232">
        <f>D18</f>
        <v>0</v>
      </c>
      <c r="E19" s="233">
        <f>E18</f>
        <v>0</v>
      </c>
      <c r="F19" s="234">
        <f>F18</f>
        <v>0</v>
      </c>
      <c r="G19" s="235">
        <v>2019</v>
      </c>
      <c r="H19" s="236">
        <f>H18+1</f>
        <v>1</v>
      </c>
      <c r="I19" s="514"/>
      <c r="J19" s="508"/>
      <c r="K19" s="505"/>
      <c r="L19" s="517"/>
      <c r="M19" s="508"/>
      <c r="N19" s="511"/>
      <c r="O19" s="272">
        <f>IF(OR(E18&gt;G19,F18=""),0,L18*0.9)</f>
        <v>0</v>
      </c>
      <c r="P19" s="192"/>
      <c r="Q19" s="505"/>
      <c r="R19" s="193" t="str">
        <f>IF(AND(D18="スギ",H19&lt;=20),1.57,"")&amp;IF(AND(D18="スギ",H19&gt;20),1.23,"")&amp;IF(AND(D18="ヒノキ",H19&lt;=20),1.55,"")&amp;IF(AND(D18="ヒノキ",H19&gt;20),1.24,"")&amp;IF(AND(D18="サワラ",H19&lt;=20),1.55,"")&amp;IF(AND(D18="サワラ",H19&gt;20),1.24,"")&amp;IF(AND(D18="アカマツ",H19&lt;=20),1.63,"")&amp;IF(AND(D18="アカマツ",H19&gt;20),1.23,"")&amp;IF(AND(D18="クロマツ",H19&lt;=20),1.39,"")&amp;IF(AND(D18="クロマツ",H19&gt;20),1.36,"")&amp;IF(AND(D18="ヒバ",H19&lt;=20),2.38,"")&amp;IF(AND(D18="ヒバ",H19&gt;20),1.41,"")&amp;IF(AND(D18="カラマツ",H19&lt;=20),1.5,"")&amp;IF(AND(D18="カラマツ",H19&gt;20),1.15,"")&amp;IF(D18="モミ",1.4,"")&amp;IF(AND(D18="トドマツ",H19&lt;=20),1.88,"")&amp;IF(AND(D18="トドマツ",H19&gt;20),1.38,"")&amp;IF(D18="ツガ",1.4,"")&amp;IF(AND(D18="エゾマツ",H19&lt;=20),2.18,"")&amp;IF(AND(D18="エゾマツ",H19&gt;20),1.48,"")&amp;IF(AND(D18="アカエゾマツ",D18&lt;=20),2.17,"")&amp;IF(AND(D18="アカエゾマツ",D18&gt;20),1.67,"")&amp;IF(AND(D18="マキ",D18&lt;=20),1.39,"")&amp;IF(AND(D18="マキ",D18&gt;20),1.23,"")&amp;IF(AND(D18="イチイ",H19&lt;=20),1.39,"")&amp;IF(AND(D18="イチイ",H19&gt;20),1.23,"")&amp;IF(AND(D18="イチョウ",H19&lt;=20),1.5,"")&amp;IF(AND(D18="イチョウ",H19&gt;20),1.15,"")&amp;IF(D18="外来針葉樹",1.41,"")&amp;IF(AND(D18="クヌギ",H19&lt;=20),1.36,"")&amp;IF(AND(D18="クヌギ",H19&gt;20),1.32,"")</f>
        <v/>
      </c>
      <c r="S19" s="499"/>
      <c r="T19" s="520"/>
      <c r="U19" s="276" t="e">
        <f>O18*P19*Q18*R19*S18*44/12</f>
        <v>#VALUE!</v>
      </c>
      <c r="V19" s="276" t="e">
        <f>U19*T18</f>
        <v>#VALUE!</v>
      </c>
      <c r="W19" s="278" t="e">
        <f t="shared" si="7"/>
        <v>#VALUE!</v>
      </c>
      <c r="X19" s="194" t="str">
        <f>X18</f>
        <v>クヌギ</v>
      </c>
      <c r="Y19" s="490"/>
      <c r="Z19" s="195">
        <f>Z18</f>
        <v>1990</v>
      </c>
      <c r="AA19" s="490"/>
      <c r="AB19" s="191">
        <v>2019</v>
      </c>
      <c r="AC19" s="196"/>
      <c r="AD19" s="490"/>
      <c r="AE19" s="197">
        <f t="shared" ref="AE19" si="8">AE18</f>
        <v>4.5</v>
      </c>
      <c r="AF19" s="490"/>
      <c r="AG19" s="198">
        <v>7.82</v>
      </c>
      <c r="AH19" s="199" t="str">
        <f t="shared" si="0"/>
        <v>×</v>
      </c>
      <c r="AI19" s="570"/>
      <c r="AJ19" s="573"/>
    </row>
    <row r="20" spans="1:36" ht="14">
      <c r="A20" s="523"/>
      <c r="B20" s="526"/>
      <c r="C20" s="530"/>
      <c r="D20" s="232">
        <f t="shared" ref="D20:D30" si="9">D19</f>
        <v>0</v>
      </c>
      <c r="E20" s="233">
        <f t="shared" ref="E20:E30" si="10">E19</f>
        <v>0</v>
      </c>
      <c r="F20" s="234">
        <f t="shared" ref="F20:F30" si="11">F19</f>
        <v>0</v>
      </c>
      <c r="G20" s="235">
        <v>2020</v>
      </c>
      <c r="H20" s="236">
        <f t="shared" ref="H20:H30" si="12">H19+1</f>
        <v>2</v>
      </c>
      <c r="I20" s="514"/>
      <c r="J20" s="508"/>
      <c r="K20" s="505"/>
      <c r="L20" s="517"/>
      <c r="M20" s="508"/>
      <c r="N20" s="511"/>
      <c r="O20" s="272">
        <f>IF(OR(E18&gt;G20,F18=""),0,L18*0.9)</f>
        <v>0</v>
      </c>
      <c r="P20" s="192"/>
      <c r="Q20" s="505"/>
      <c r="R20" s="193" t="str">
        <f>IF(AND(D18="スギ",H20&lt;=20),1.57,"")&amp;IF(AND(D18="スギ",H20&gt;20),1.23,"")&amp;IF(AND(D18="ヒノキ",H20&lt;=20),1.55,"")&amp;IF(AND(D18="ヒノキ",H20&gt;20),1.24,"")&amp;IF(AND(D18="サワラ",H20&lt;=20),1.55,"")&amp;IF(AND(D18="サワラ",H20&gt;20),1.24,"")&amp;IF(AND(D18="アカマツ",H20&lt;=20),1.63,"")&amp;IF(AND(D18="アカマツ",H20&gt;20),1.23,"")&amp;IF(AND(D18="クロマツ",H20&lt;=20),1.39,"")&amp;IF(AND(D18="クロマツ",H20&gt;20),1.36,"")&amp;IF(AND(D18="ヒバ",H20&lt;=20),2.38,"")&amp;IF(AND(D18="ヒバ",H20&gt;20),1.41,"")&amp;IF(AND(D18="カラマツ",H20&lt;=20),1.5,"")&amp;IF(AND(D18="カラマツ",H20&gt;20),1.15,"")&amp;IF(D18="モミ",1.4,"")&amp;IF(AND(D18="トドマツ",H20&lt;=20),1.88,"")&amp;IF(AND(D18="トドマツ",H20&gt;20),1.38,"")&amp;IF(D18="ツガ",1.4,"")&amp;IF(AND(D18="エゾマツ",H20&lt;=20),2.18,"")&amp;IF(AND(D18="エゾマツ",H20&gt;20),1.48,"")&amp;IF(AND(D18="アカエゾマツ",D18&lt;=20),2.17,"")&amp;IF(AND(D18="アカエゾマツ",D18&gt;20),1.67,"")&amp;IF(AND(D18="マキ",D18&lt;=20),1.39,"")&amp;IF(AND(D18="マキ",D18&gt;20),1.23,"")&amp;IF(AND(D18="イチイ",H20&lt;=20),1.39,"")&amp;IF(AND(D18="イチイ",H20&gt;20),1.23,"")&amp;IF(AND(D18="イチョウ",H20&lt;=20),1.5,"")&amp;IF(AND(D18="イチョウ",H20&gt;20),1.15,"")&amp;IF(D18="外来針葉樹",1.41,"")&amp;IF(AND(D18="クヌギ",H20&lt;=20),1.36,"")&amp;IF(AND(D18="クヌギ",H20&gt;20),1.32,"")</f>
        <v/>
      </c>
      <c r="S20" s="499"/>
      <c r="T20" s="520"/>
      <c r="U20" s="276" t="e">
        <f>O18*P20*Q18*R20*S18*44/12</f>
        <v>#VALUE!</v>
      </c>
      <c r="V20" s="276" t="e">
        <f>U20*T18</f>
        <v>#VALUE!</v>
      </c>
      <c r="W20" s="278" t="e">
        <f t="shared" si="7"/>
        <v>#VALUE!</v>
      </c>
      <c r="X20" s="194" t="str">
        <f>X18</f>
        <v>クヌギ</v>
      </c>
      <c r="Y20" s="490"/>
      <c r="Z20" s="195">
        <f>Z18</f>
        <v>1990</v>
      </c>
      <c r="AA20" s="490"/>
      <c r="AB20" s="191">
        <v>2020</v>
      </c>
      <c r="AC20" s="196"/>
      <c r="AD20" s="490"/>
      <c r="AE20" s="197">
        <f t="shared" ref="AE20" si="13">AE18</f>
        <v>4.5</v>
      </c>
      <c r="AF20" s="490"/>
      <c r="AG20" s="198">
        <v>7.82</v>
      </c>
      <c r="AH20" s="199" t="str">
        <f t="shared" si="0"/>
        <v>×</v>
      </c>
      <c r="AI20" s="570"/>
      <c r="AJ20" s="573"/>
    </row>
    <row r="21" spans="1:36" ht="14">
      <c r="A21" s="523"/>
      <c r="B21" s="526"/>
      <c r="C21" s="530"/>
      <c r="D21" s="232">
        <f t="shared" si="9"/>
        <v>0</v>
      </c>
      <c r="E21" s="233">
        <f t="shared" si="10"/>
        <v>0</v>
      </c>
      <c r="F21" s="234">
        <f t="shared" si="11"/>
        <v>0</v>
      </c>
      <c r="G21" s="235">
        <v>2021</v>
      </c>
      <c r="H21" s="236">
        <f t="shared" si="12"/>
        <v>3</v>
      </c>
      <c r="I21" s="514"/>
      <c r="J21" s="508"/>
      <c r="K21" s="505"/>
      <c r="L21" s="517"/>
      <c r="M21" s="508"/>
      <c r="N21" s="511"/>
      <c r="O21" s="272">
        <f>IF(OR(E18&gt;G21,F18=""),0,L18*0.9)</f>
        <v>0</v>
      </c>
      <c r="P21" s="192"/>
      <c r="Q21" s="505"/>
      <c r="R21" s="193" t="str">
        <f>IF(AND(D18="スギ",H21&lt;=20),1.57,"")&amp;IF(AND(D18="スギ",H21&gt;20),1.23,"")&amp;IF(AND(D18="ヒノキ",H21&lt;=20),1.55,"")&amp;IF(AND(D18="ヒノキ",H21&gt;20),1.24,"")&amp;IF(AND(D18="サワラ",H21&lt;=20),1.55,"")&amp;IF(AND(D18="サワラ",H21&gt;20),1.24,"")&amp;IF(AND(D18="アカマツ",H21&lt;=20),1.63,"")&amp;IF(AND(D18="アカマツ",H21&gt;20),1.23,"")&amp;IF(AND(D18="クロマツ",H21&lt;=20),1.39,"")&amp;IF(AND(D18="クロマツ",H21&gt;20),1.36,"")&amp;IF(AND(D18="ヒバ",H21&lt;=20),2.38,"")&amp;IF(AND(D18="ヒバ",H21&gt;20),1.41,"")&amp;IF(AND(D18="カラマツ",H21&lt;=20),1.5,"")&amp;IF(AND(D18="カラマツ",H21&gt;20),1.15,"")&amp;IF(D18="モミ",1.4,"")&amp;IF(AND(D18="トドマツ",H21&lt;=20),1.88,"")&amp;IF(AND(D18="トドマツ",H21&gt;20),1.38,"")&amp;IF(D18="ツガ",1.4,"")&amp;IF(AND(D18="エゾマツ",H21&lt;=20),2.18,"")&amp;IF(AND(D18="エゾマツ",H21&gt;20),1.48,"")&amp;IF(AND(D18="アカエゾマツ",D18&lt;=20),2.17,"")&amp;IF(AND(D18="アカエゾマツ",D18&gt;20),1.67,"")&amp;IF(AND(D18="マキ",D18&lt;=20),1.39,"")&amp;IF(AND(D18="マキ",D18&gt;20),1.23,"")&amp;IF(AND(D18="イチイ",H21&lt;=20),1.39,"")&amp;IF(AND(D18="イチイ",H21&gt;20),1.23,"")&amp;IF(AND(D18="イチョウ",H21&lt;=20),1.5,"")&amp;IF(AND(D18="イチョウ",H21&gt;20),1.15,"")&amp;IF(D18="外来針葉樹",1.41,"")&amp;IF(AND(D18="クヌギ",H21&lt;=20),1.36,"")&amp;IF(AND(D18="クヌギ",H21&gt;20),1.32,"")</f>
        <v/>
      </c>
      <c r="S21" s="499"/>
      <c r="T21" s="520"/>
      <c r="U21" s="276" t="e">
        <f>O18*P21*Q18*R21*S18*44/12</f>
        <v>#VALUE!</v>
      </c>
      <c r="V21" s="276" t="e">
        <f>U21*T18</f>
        <v>#VALUE!</v>
      </c>
      <c r="W21" s="278" t="e">
        <f t="shared" si="7"/>
        <v>#VALUE!</v>
      </c>
      <c r="X21" s="194" t="str">
        <f>X18</f>
        <v>クヌギ</v>
      </c>
      <c r="Y21" s="490"/>
      <c r="Z21" s="195">
        <f>Z18</f>
        <v>1990</v>
      </c>
      <c r="AA21" s="490"/>
      <c r="AB21" s="191">
        <v>2021</v>
      </c>
      <c r="AC21" s="196">
        <v>18</v>
      </c>
      <c r="AD21" s="490"/>
      <c r="AE21" s="197">
        <f t="shared" ref="AE21" si="14">AE18</f>
        <v>4.5</v>
      </c>
      <c r="AF21" s="490"/>
      <c r="AG21" s="198">
        <v>7.82</v>
      </c>
      <c r="AH21" s="199" t="str">
        <f t="shared" si="0"/>
        <v>×</v>
      </c>
      <c r="AI21" s="570"/>
      <c r="AJ21" s="573"/>
    </row>
    <row r="22" spans="1:36" ht="14">
      <c r="A22" s="523"/>
      <c r="B22" s="526"/>
      <c r="C22" s="530"/>
      <c r="D22" s="232">
        <f t="shared" si="9"/>
        <v>0</v>
      </c>
      <c r="E22" s="233">
        <f t="shared" si="10"/>
        <v>0</v>
      </c>
      <c r="F22" s="234">
        <f t="shared" si="11"/>
        <v>0</v>
      </c>
      <c r="G22" s="235">
        <v>2022</v>
      </c>
      <c r="H22" s="236">
        <f t="shared" si="12"/>
        <v>4</v>
      </c>
      <c r="I22" s="514"/>
      <c r="J22" s="508"/>
      <c r="K22" s="505"/>
      <c r="L22" s="517"/>
      <c r="M22" s="508"/>
      <c r="N22" s="511"/>
      <c r="O22" s="272">
        <f>IF(OR(E18&gt;G22,F18=""),0,L18*0.9)</f>
        <v>0</v>
      </c>
      <c r="P22" s="192"/>
      <c r="Q22" s="505"/>
      <c r="R22" s="193" t="str">
        <f>IF(AND(D18="スギ",H22&lt;=20),1.57,"")&amp;IF(AND(D18="スギ",H22&gt;20),1.23,"")&amp;IF(AND(D18="ヒノキ",H22&lt;=20),1.55,"")&amp;IF(AND(D18="ヒノキ",H22&gt;20),1.24,"")&amp;IF(AND(D18="サワラ",H22&lt;=20),1.55,"")&amp;IF(AND(D18="サワラ",H22&gt;20),1.24,"")&amp;IF(AND(D18="アカマツ",H22&lt;=20),1.63,"")&amp;IF(AND(D18="アカマツ",H22&gt;20),1.23,"")&amp;IF(AND(D18="クロマツ",H22&lt;=20),1.39,"")&amp;IF(AND(D18="クロマツ",H22&gt;20),1.36,"")&amp;IF(AND(D18="ヒバ",H22&lt;=20),2.38,"")&amp;IF(AND(D18="ヒバ",H22&gt;20),1.41,"")&amp;IF(AND(D18="カラマツ",H22&lt;=20),1.5,"")&amp;IF(AND(D18="カラマツ",H22&gt;20),1.15,"")&amp;IF(D18="モミ",1.4,"")&amp;IF(AND(D18="トドマツ",H22&lt;=20),1.88,"")&amp;IF(AND(D18="トドマツ",H22&gt;20),1.38,"")&amp;IF(D18="ツガ",1.4,"")&amp;IF(AND(D18="エゾマツ",H22&lt;=20),2.18,"")&amp;IF(AND(D18="エゾマツ",H22&gt;20),1.48,"")&amp;IF(AND(D18="アカエゾマツ",D18&lt;=20),2.17,"")&amp;IF(AND(D18="アカエゾマツ",D18&gt;20),1.67,"")&amp;IF(AND(D18="マキ",D18&lt;=20),1.39,"")&amp;IF(AND(D18="マキ",D18&gt;20),1.23,"")&amp;IF(AND(D18="イチイ",H22&lt;=20),1.39,"")&amp;IF(AND(D18="イチイ",H22&gt;20),1.23,"")&amp;IF(AND(D18="イチョウ",H22&lt;=20),1.5,"")&amp;IF(AND(D18="イチョウ",H22&gt;20),1.15,"")&amp;IF(D18="外来針葉樹",1.41,"")&amp;IF(AND(D18="クヌギ",H22&lt;=20),1.36,"")&amp;IF(AND(D18="クヌギ",H22&gt;20),1.32,"")</f>
        <v/>
      </c>
      <c r="S22" s="499"/>
      <c r="T22" s="520"/>
      <c r="U22" s="276" t="e">
        <f>O18*P22*Q18*R22*S18*44/12</f>
        <v>#VALUE!</v>
      </c>
      <c r="V22" s="276" t="e">
        <f>U22*T18</f>
        <v>#VALUE!</v>
      </c>
      <c r="W22" s="278" t="e">
        <f t="shared" si="7"/>
        <v>#VALUE!</v>
      </c>
      <c r="X22" s="194" t="str">
        <f>X18</f>
        <v>クヌギ</v>
      </c>
      <c r="Y22" s="490"/>
      <c r="Z22" s="195">
        <f>Z18</f>
        <v>1990</v>
      </c>
      <c r="AA22" s="490"/>
      <c r="AB22" s="191">
        <v>2022</v>
      </c>
      <c r="AC22" s="196"/>
      <c r="AD22" s="490"/>
      <c r="AE22" s="197">
        <f t="shared" ref="AE22" si="15">AE18</f>
        <v>4.5</v>
      </c>
      <c r="AF22" s="490"/>
      <c r="AG22" s="198">
        <v>7.82</v>
      </c>
      <c r="AH22" s="199" t="str">
        <f t="shared" si="0"/>
        <v>×</v>
      </c>
      <c r="AI22" s="570"/>
      <c r="AJ22" s="573"/>
    </row>
    <row r="23" spans="1:36" ht="14">
      <c r="A23" s="523"/>
      <c r="B23" s="526"/>
      <c r="C23" s="530"/>
      <c r="D23" s="232">
        <f t="shared" si="9"/>
        <v>0</v>
      </c>
      <c r="E23" s="233">
        <f t="shared" si="10"/>
        <v>0</v>
      </c>
      <c r="F23" s="234">
        <f t="shared" si="11"/>
        <v>0</v>
      </c>
      <c r="G23" s="235">
        <v>2023</v>
      </c>
      <c r="H23" s="236">
        <f t="shared" si="12"/>
        <v>5</v>
      </c>
      <c r="I23" s="514"/>
      <c r="J23" s="508"/>
      <c r="K23" s="505"/>
      <c r="L23" s="517"/>
      <c r="M23" s="508"/>
      <c r="N23" s="511"/>
      <c r="O23" s="272">
        <f>IF(OR(E18&gt;G23,F18=""),0,L18*0.9)</f>
        <v>0</v>
      </c>
      <c r="P23" s="192"/>
      <c r="Q23" s="505"/>
      <c r="R23" s="193" t="str">
        <f>IF(AND(D18="スギ",H23&lt;=20),1.57,"")&amp;IF(AND(D18="スギ",H23&gt;20),1.23,"")&amp;IF(AND(D18="ヒノキ",H23&lt;=20),1.55,"")&amp;IF(AND(D18="ヒノキ",H23&gt;20),1.24,"")&amp;IF(AND(D18="サワラ",H23&lt;=20),1.55,"")&amp;IF(AND(D18="サワラ",H23&gt;20),1.24,"")&amp;IF(AND(D18="アカマツ",H23&lt;=20),1.63,"")&amp;IF(AND(D18="アカマツ",H23&gt;20),1.23,"")&amp;IF(AND(D18="クロマツ",H23&lt;=20),1.39,"")&amp;IF(AND(D18="クロマツ",H23&gt;20),1.36,"")&amp;IF(AND(D18="ヒバ",H23&lt;=20),2.38,"")&amp;IF(AND(D18="ヒバ",H23&gt;20),1.41,"")&amp;IF(AND(D18="カラマツ",H23&lt;=20),1.5,"")&amp;IF(AND(D18="カラマツ",H23&gt;20),1.15,"")&amp;IF(D18="モミ",1.4,"")&amp;IF(AND(D18="トドマツ",H23&lt;=20),1.88,"")&amp;IF(AND(D18="トドマツ",H23&gt;20),1.38,"")&amp;IF(D18="ツガ",1.4,"")&amp;IF(AND(D18="エゾマツ",H23&lt;=20),2.18,"")&amp;IF(AND(D18="エゾマツ",H23&gt;20),1.48,"")&amp;IF(AND(D18="アカエゾマツ",D18&lt;=20),2.17,"")&amp;IF(AND(D18="アカエゾマツ",D18&gt;20),1.67,"")&amp;IF(AND(D18="マキ",D18&lt;=20),1.39,"")&amp;IF(AND(D18="マキ",D18&gt;20),1.23,"")&amp;IF(AND(D18="イチイ",H23&lt;=20),1.39,"")&amp;IF(AND(D18="イチイ",H23&gt;20),1.23,"")&amp;IF(AND(D18="イチョウ",H23&lt;=20),1.5,"")&amp;IF(AND(D18="イチョウ",H23&gt;20),1.15,"")&amp;IF(D18="外来針葉樹",1.41,"")&amp;IF(AND(D18="クヌギ",H23&lt;=20),1.36,"")&amp;IF(AND(D18="クヌギ",H23&gt;20),1.32,"")</f>
        <v/>
      </c>
      <c r="S23" s="499"/>
      <c r="T23" s="520"/>
      <c r="U23" s="276" t="e">
        <f>O18*P23*Q18*R23*S18*44/12</f>
        <v>#VALUE!</v>
      </c>
      <c r="V23" s="276" t="e">
        <f>U23*T18</f>
        <v>#VALUE!</v>
      </c>
      <c r="W23" s="278" t="e">
        <f t="shared" si="7"/>
        <v>#VALUE!</v>
      </c>
      <c r="X23" s="194" t="str">
        <f>X18</f>
        <v>クヌギ</v>
      </c>
      <c r="Y23" s="490"/>
      <c r="Z23" s="195">
        <f>Z18</f>
        <v>1990</v>
      </c>
      <c r="AA23" s="490"/>
      <c r="AB23" s="191">
        <v>2023</v>
      </c>
      <c r="AC23" s="196"/>
      <c r="AD23" s="490"/>
      <c r="AE23" s="197">
        <f t="shared" ref="AE23" si="16">AE18</f>
        <v>4.5</v>
      </c>
      <c r="AF23" s="490"/>
      <c r="AG23" s="198">
        <v>7.82</v>
      </c>
      <c r="AH23" s="199" t="str">
        <f t="shared" si="0"/>
        <v>×</v>
      </c>
      <c r="AI23" s="570"/>
      <c r="AJ23" s="573"/>
    </row>
    <row r="24" spans="1:36" ht="14">
      <c r="A24" s="523"/>
      <c r="B24" s="526"/>
      <c r="C24" s="530"/>
      <c r="D24" s="232">
        <f t="shared" si="9"/>
        <v>0</v>
      </c>
      <c r="E24" s="233">
        <f t="shared" si="10"/>
        <v>0</v>
      </c>
      <c r="F24" s="234">
        <f t="shared" si="11"/>
        <v>0</v>
      </c>
      <c r="G24" s="235">
        <v>2024</v>
      </c>
      <c r="H24" s="236">
        <f t="shared" si="12"/>
        <v>6</v>
      </c>
      <c r="I24" s="514"/>
      <c r="J24" s="508"/>
      <c r="K24" s="505"/>
      <c r="L24" s="517"/>
      <c r="M24" s="508"/>
      <c r="N24" s="511"/>
      <c r="O24" s="272">
        <f>IF(OR(E18&gt;G24,F18=""),0,L18*0.9)</f>
        <v>0</v>
      </c>
      <c r="P24" s="192"/>
      <c r="Q24" s="505"/>
      <c r="R24" s="193" t="str">
        <f>IF(AND(D18="スギ",H24&lt;=20),1.57,"")&amp;IF(AND(D18="スギ",H24&gt;20),1.23,"")&amp;IF(AND(D18="ヒノキ",H24&lt;=20),1.55,"")&amp;IF(AND(D18="ヒノキ",H24&gt;20),1.24,"")&amp;IF(AND(D18="サワラ",H24&lt;=20),1.55,"")&amp;IF(AND(D18="サワラ",H24&gt;20),1.24,"")&amp;IF(AND(D18="アカマツ",H24&lt;=20),1.63,"")&amp;IF(AND(D18="アカマツ",H24&gt;20),1.23,"")&amp;IF(AND(D18="クロマツ",H24&lt;=20),1.39,"")&amp;IF(AND(D18="クロマツ",H24&gt;20),1.36,"")&amp;IF(AND(D18="ヒバ",H24&lt;=20),2.38,"")&amp;IF(AND(D18="ヒバ",H24&gt;20),1.41,"")&amp;IF(AND(D18="カラマツ",H24&lt;=20),1.5,"")&amp;IF(AND(D18="カラマツ",H24&gt;20),1.15,"")&amp;IF(D18="モミ",1.4,"")&amp;IF(AND(D18="トドマツ",H24&lt;=20),1.88,"")&amp;IF(AND(D18="トドマツ",H24&gt;20),1.38,"")&amp;IF(D18="ツガ",1.4,"")&amp;IF(AND(D18="エゾマツ",H24&lt;=20),2.18,"")&amp;IF(AND(D18="エゾマツ",H24&gt;20),1.48,"")&amp;IF(AND(D18="アカエゾマツ",D18&lt;=20),2.17,"")&amp;IF(AND(D18="アカエゾマツ",D18&gt;20),1.67,"")&amp;IF(AND(D18="マキ",D18&lt;=20),1.39,"")&amp;IF(AND(D18="マキ",D18&gt;20),1.23,"")&amp;IF(AND(D18="イチイ",H24&lt;=20),1.39,"")&amp;IF(AND(D18="イチイ",H24&gt;20),1.23,"")&amp;IF(AND(D18="イチョウ",H24&lt;=20),1.5,"")&amp;IF(AND(D18="イチョウ",H24&gt;20),1.15,"")&amp;IF(D18="外来針葉樹",1.41,"")&amp;IF(AND(D18="クヌギ",H24&lt;=20),1.36,"")&amp;IF(AND(D18="クヌギ",H24&gt;20),1.32,"")</f>
        <v/>
      </c>
      <c r="S24" s="499"/>
      <c r="T24" s="520"/>
      <c r="U24" s="276" t="e">
        <f>O18*P24*Q18*R24*S18*44/12</f>
        <v>#VALUE!</v>
      </c>
      <c r="V24" s="276" t="e">
        <f>U24*T18</f>
        <v>#VALUE!</v>
      </c>
      <c r="W24" s="278" t="e">
        <f t="shared" si="7"/>
        <v>#VALUE!</v>
      </c>
      <c r="X24" s="194" t="str">
        <f>X18</f>
        <v>クヌギ</v>
      </c>
      <c r="Y24" s="490"/>
      <c r="Z24" s="195">
        <f>Z18</f>
        <v>1990</v>
      </c>
      <c r="AA24" s="490"/>
      <c r="AB24" s="191">
        <v>2024</v>
      </c>
      <c r="AC24" s="196"/>
      <c r="AD24" s="490"/>
      <c r="AE24" s="197">
        <f t="shared" ref="AE24" si="17">AE18</f>
        <v>4.5</v>
      </c>
      <c r="AF24" s="490"/>
      <c r="AG24" s="198">
        <v>7.82</v>
      </c>
      <c r="AH24" s="199" t="str">
        <f t="shared" si="0"/>
        <v>×</v>
      </c>
      <c r="AI24" s="570"/>
      <c r="AJ24" s="573"/>
    </row>
    <row r="25" spans="1:36" ht="14">
      <c r="A25" s="523"/>
      <c r="B25" s="526"/>
      <c r="C25" s="530"/>
      <c r="D25" s="232">
        <f t="shared" si="9"/>
        <v>0</v>
      </c>
      <c r="E25" s="233">
        <f t="shared" si="10"/>
        <v>0</v>
      </c>
      <c r="F25" s="234">
        <f t="shared" si="11"/>
        <v>0</v>
      </c>
      <c r="G25" s="235">
        <v>2025</v>
      </c>
      <c r="H25" s="236">
        <f t="shared" si="12"/>
        <v>7</v>
      </c>
      <c r="I25" s="514"/>
      <c r="J25" s="508"/>
      <c r="K25" s="505"/>
      <c r="L25" s="517"/>
      <c r="M25" s="508"/>
      <c r="N25" s="511"/>
      <c r="O25" s="272">
        <f>IF(OR(E18&gt;G25,F18=""),0,L18*0.9)</f>
        <v>0</v>
      </c>
      <c r="P25" s="192"/>
      <c r="Q25" s="505"/>
      <c r="R25" s="193" t="str">
        <f>IF(AND(D18="スギ",H25&lt;=20),1.57,"")&amp;IF(AND(D18="スギ",H25&gt;20),1.23,"")&amp;IF(AND(D18="ヒノキ",H25&lt;=20),1.55,"")&amp;IF(AND(D18="ヒノキ",H25&gt;20),1.24,"")&amp;IF(AND(D18="サワラ",H25&lt;=20),1.55,"")&amp;IF(AND(D18="サワラ",H25&gt;20),1.24,"")&amp;IF(AND(D18="アカマツ",H25&lt;=20),1.63,"")&amp;IF(AND(D18="アカマツ",H25&gt;20),1.23,"")&amp;IF(AND(D18="クロマツ",H25&lt;=20),1.39,"")&amp;IF(AND(D18="クロマツ",H25&gt;20),1.36,"")&amp;IF(AND(D18="ヒバ",H25&lt;=20),2.38,"")&amp;IF(AND(D18="ヒバ",H25&gt;20),1.41,"")&amp;IF(AND(D18="カラマツ",H25&lt;=20),1.5,"")&amp;IF(AND(D18="カラマツ",H25&gt;20),1.15,"")&amp;IF(D18="モミ",1.4,"")&amp;IF(AND(D18="トドマツ",H25&lt;=20),1.88,"")&amp;IF(AND(D18="トドマツ",H25&gt;20),1.38,"")&amp;IF(D18="ツガ",1.4,"")&amp;IF(AND(D18="エゾマツ",H25&lt;=20),2.18,"")&amp;IF(AND(D18="エゾマツ",H25&gt;20),1.48,"")&amp;IF(AND(D18="アカエゾマツ",D18&lt;=20),2.17,"")&amp;IF(AND(D18="アカエゾマツ",D18&gt;20),1.67,"")&amp;IF(AND(D18="マキ",D18&lt;=20),1.39,"")&amp;IF(AND(D18="マキ",D18&gt;20),1.23,"")&amp;IF(AND(D18="イチイ",H25&lt;=20),1.39,"")&amp;IF(AND(D18="イチイ",H25&gt;20),1.23,"")&amp;IF(AND(D18="イチョウ",H25&lt;=20),1.5,"")&amp;IF(AND(D18="イチョウ",H25&gt;20),1.15,"")&amp;IF(D18="外来針葉樹",1.41,"")&amp;IF(AND(D18="クヌギ",H25&lt;=20),1.36,"")&amp;IF(AND(D18="クヌギ",H25&gt;20),1.32,"")</f>
        <v/>
      </c>
      <c r="S25" s="499"/>
      <c r="T25" s="520"/>
      <c r="U25" s="276" t="e">
        <f>O18*P25*Q18*R25*S18*44/12</f>
        <v>#VALUE!</v>
      </c>
      <c r="V25" s="276" t="e">
        <f>U25*T18</f>
        <v>#VALUE!</v>
      </c>
      <c r="W25" s="278" t="e">
        <f t="shared" si="7"/>
        <v>#VALUE!</v>
      </c>
      <c r="X25" s="194" t="str">
        <f>X18</f>
        <v>クヌギ</v>
      </c>
      <c r="Y25" s="490"/>
      <c r="Z25" s="195">
        <f>Z18</f>
        <v>1990</v>
      </c>
      <c r="AA25" s="490"/>
      <c r="AB25" s="191">
        <v>2025</v>
      </c>
      <c r="AC25" s="196"/>
      <c r="AD25" s="490"/>
      <c r="AE25" s="197">
        <f t="shared" ref="AE25" si="18">AE18</f>
        <v>4.5</v>
      </c>
      <c r="AF25" s="490"/>
      <c r="AG25" s="198">
        <v>7.82</v>
      </c>
      <c r="AH25" s="199" t="str">
        <f t="shared" si="0"/>
        <v>×</v>
      </c>
      <c r="AI25" s="570"/>
      <c r="AJ25" s="573"/>
    </row>
    <row r="26" spans="1:36" ht="14">
      <c r="A26" s="523"/>
      <c r="B26" s="526"/>
      <c r="C26" s="530"/>
      <c r="D26" s="232">
        <f t="shared" si="9"/>
        <v>0</v>
      </c>
      <c r="E26" s="233">
        <f t="shared" si="10"/>
        <v>0</v>
      </c>
      <c r="F26" s="234">
        <f t="shared" si="11"/>
        <v>0</v>
      </c>
      <c r="G26" s="235">
        <v>2026</v>
      </c>
      <c r="H26" s="236">
        <f t="shared" si="12"/>
        <v>8</v>
      </c>
      <c r="I26" s="514"/>
      <c r="J26" s="508"/>
      <c r="K26" s="505"/>
      <c r="L26" s="517"/>
      <c r="M26" s="508"/>
      <c r="N26" s="511"/>
      <c r="O26" s="272">
        <f>IF(OR(E18&gt;G26,F18=""),0,L18*0.9)</f>
        <v>0</v>
      </c>
      <c r="P26" s="192"/>
      <c r="Q26" s="505"/>
      <c r="R26" s="193" t="str">
        <f>IF(AND(D18="スギ",H26&lt;=20),1.57,"")&amp;IF(AND(D18="スギ",H26&gt;20),1.23,"")&amp;IF(AND(D18="ヒノキ",H26&lt;=20),1.55,"")&amp;IF(AND(D18="ヒノキ",H26&gt;20),1.24,"")&amp;IF(AND(D18="サワラ",H26&lt;=20),1.55,"")&amp;IF(AND(D18="サワラ",H26&gt;20),1.24,"")&amp;IF(AND(D18="アカマツ",H26&lt;=20),1.63,"")&amp;IF(AND(D18="アカマツ",H26&gt;20),1.23,"")&amp;IF(AND(D18="クロマツ",H26&lt;=20),1.39,"")&amp;IF(AND(D18="クロマツ",H26&gt;20),1.36,"")&amp;IF(AND(D18="ヒバ",H26&lt;=20),2.38,"")&amp;IF(AND(D18="ヒバ",H26&gt;20),1.41,"")&amp;IF(AND(D18="カラマツ",H26&lt;=20),1.5,"")&amp;IF(AND(D18="カラマツ",H26&gt;20),1.15,"")&amp;IF(D18="モミ",1.4,"")&amp;IF(AND(D18="トドマツ",H26&lt;=20),1.88,"")&amp;IF(AND(D18="トドマツ",H26&gt;20),1.38,"")&amp;IF(D18="ツガ",1.4,"")&amp;IF(AND(D18="エゾマツ",H26&lt;=20),2.18,"")&amp;IF(AND(D18="エゾマツ",H26&gt;20),1.48,"")&amp;IF(AND(D18="アカエゾマツ",D18&lt;=20),2.17,"")&amp;IF(AND(D18="アカエゾマツ",D18&gt;20),1.67,"")&amp;IF(AND(D18="マキ",D18&lt;=20),1.39,"")&amp;IF(AND(D18="マキ",D18&gt;20),1.23,"")&amp;IF(AND(D18="イチイ",H26&lt;=20),1.39,"")&amp;IF(AND(D18="イチイ",H26&gt;20),1.23,"")&amp;IF(AND(D18="イチョウ",H26&lt;=20),1.5,"")&amp;IF(AND(D18="イチョウ",H26&gt;20),1.15,"")&amp;IF(D18="外来針葉樹",1.41,"")&amp;IF(AND(D18="クヌギ",H26&lt;=20),1.36,"")&amp;IF(AND(D18="クヌギ",H26&gt;20),1.32,"")</f>
        <v/>
      </c>
      <c r="S26" s="499"/>
      <c r="T26" s="520"/>
      <c r="U26" s="276" t="e">
        <f>O18*P26*Q18*R26*S18*44/12</f>
        <v>#VALUE!</v>
      </c>
      <c r="V26" s="276" t="e">
        <f>U26*T18</f>
        <v>#VALUE!</v>
      </c>
      <c r="W26" s="278" t="e">
        <f t="shared" si="7"/>
        <v>#VALUE!</v>
      </c>
      <c r="X26" s="194" t="str">
        <f>X18</f>
        <v>クヌギ</v>
      </c>
      <c r="Y26" s="490"/>
      <c r="Z26" s="195">
        <f>Z18</f>
        <v>1990</v>
      </c>
      <c r="AA26" s="490"/>
      <c r="AB26" s="191">
        <v>2026</v>
      </c>
      <c r="AC26" s="196"/>
      <c r="AD26" s="490"/>
      <c r="AE26" s="197">
        <f t="shared" ref="AE26" si="19">AE18</f>
        <v>4.5</v>
      </c>
      <c r="AF26" s="490"/>
      <c r="AG26" s="198">
        <v>7.82</v>
      </c>
      <c r="AH26" s="199" t="str">
        <f t="shared" si="0"/>
        <v>×</v>
      </c>
      <c r="AI26" s="570"/>
      <c r="AJ26" s="573"/>
    </row>
    <row r="27" spans="1:36" ht="14">
      <c r="A27" s="523"/>
      <c r="B27" s="527"/>
      <c r="C27" s="531"/>
      <c r="D27" s="232">
        <f t="shared" si="9"/>
        <v>0</v>
      </c>
      <c r="E27" s="233">
        <f t="shared" si="10"/>
        <v>0</v>
      </c>
      <c r="F27" s="234">
        <f t="shared" si="11"/>
        <v>0</v>
      </c>
      <c r="G27" s="235">
        <v>2027</v>
      </c>
      <c r="H27" s="236">
        <f t="shared" si="12"/>
        <v>9</v>
      </c>
      <c r="I27" s="514"/>
      <c r="J27" s="508"/>
      <c r="K27" s="505"/>
      <c r="L27" s="517"/>
      <c r="M27" s="508"/>
      <c r="N27" s="511"/>
      <c r="O27" s="272">
        <f>IF(OR(E18&gt;G27,F18=""),0,L18*0.9)</f>
        <v>0</v>
      </c>
      <c r="P27" s="192"/>
      <c r="Q27" s="505"/>
      <c r="R27" s="193" t="str">
        <f>IF(AND(D18="スギ",H27&lt;=20),1.57,"")&amp;IF(AND(D18="スギ",H27&gt;20),1.23,"")&amp;IF(AND(D18="ヒノキ",H27&lt;=20),1.55,"")&amp;IF(AND(D18="ヒノキ",H27&gt;20),1.24,"")&amp;IF(AND(D18="サワラ",H27&lt;=20),1.55,"")&amp;IF(AND(D18="サワラ",H27&gt;20),1.24,"")&amp;IF(AND(D18="アカマツ",H27&lt;=20),1.63,"")&amp;IF(AND(D18="アカマツ",H27&gt;20),1.23,"")&amp;IF(AND(D18="クロマツ",H27&lt;=20),1.39,"")&amp;IF(AND(D18="クロマツ",H27&gt;20),1.36,"")&amp;IF(AND(D18="ヒバ",H27&lt;=20),2.38,"")&amp;IF(AND(D18="ヒバ",H27&gt;20),1.41,"")&amp;IF(AND(D18="カラマツ",H27&lt;=20),1.5,"")&amp;IF(AND(D18="カラマツ",H27&gt;20),1.15,"")&amp;IF(D18="モミ",1.4,"")&amp;IF(AND(D18="トドマツ",H27&lt;=20),1.88,"")&amp;IF(AND(D18="トドマツ",H27&gt;20),1.38,"")&amp;IF(D18="ツガ",1.4,"")&amp;IF(AND(D18="エゾマツ",H27&lt;=20),2.18,"")&amp;IF(AND(D18="エゾマツ",H27&gt;20),1.48,"")&amp;IF(AND(D18="アカエゾマツ",D18&lt;=20),2.17,"")&amp;IF(AND(D18="アカエゾマツ",D18&gt;20),1.67,"")&amp;IF(AND(D18="マキ",D18&lt;=20),1.39,"")&amp;IF(AND(D18="マキ",D18&gt;20),1.23,"")&amp;IF(AND(D18="イチイ",H27&lt;=20),1.39,"")&amp;IF(AND(D18="イチイ",H27&gt;20),1.23,"")&amp;IF(AND(D18="イチョウ",H27&lt;=20),1.5,"")&amp;IF(AND(D18="イチョウ",H27&gt;20),1.15,"")&amp;IF(D18="外来針葉樹",1.41,"")&amp;IF(AND(D18="クヌギ",H27&lt;=20),1.36,"")&amp;IF(AND(D18="クヌギ",H27&gt;20),1.32,"")</f>
        <v/>
      </c>
      <c r="S27" s="499"/>
      <c r="T27" s="520"/>
      <c r="U27" s="276" t="e">
        <f>O18*P27*Q18*R27*S18*44/12</f>
        <v>#VALUE!</v>
      </c>
      <c r="V27" s="276" t="e">
        <f>U27*T18</f>
        <v>#VALUE!</v>
      </c>
      <c r="W27" s="278" t="e">
        <f>SUM(U27:V27)</f>
        <v>#VALUE!</v>
      </c>
      <c r="X27" s="194" t="str">
        <f>X18</f>
        <v>クヌギ</v>
      </c>
      <c r="Y27" s="490"/>
      <c r="Z27" s="195">
        <f>Z18</f>
        <v>1990</v>
      </c>
      <c r="AA27" s="490"/>
      <c r="AB27" s="191">
        <v>2027</v>
      </c>
      <c r="AC27" s="196"/>
      <c r="AD27" s="490"/>
      <c r="AE27" s="197">
        <f t="shared" ref="AE27" si="20">AE18</f>
        <v>4.5</v>
      </c>
      <c r="AF27" s="490"/>
      <c r="AG27" s="198">
        <v>7.82</v>
      </c>
      <c r="AH27" s="199" t="str">
        <f t="shared" si="0"/>
        <v>×</v>
      </c>
      <c r="AI27" s="570"/>
      <c r="AJ27" s="573"/>
    </row>
    <row r="28" spans="1:36" ht="14">
      <c r="A28" s="523"/>
      <c r="B28" s="527"/>
      <c r="C28" s="531"/>
      <c r="D28" s="232">
        <f t="shared" si="9"/>
        <v>0</v>
      </c>
      <c r="E28" s="233">
        <f t="shared" si="10"/>
        <v>0</v>
      </c>
      <c r="F28" s="234">
        <f t="shared" si="11"/>
        <v>0</v>
      </c>
      <c r="G28" s="235">
        <v>2028</v>
      </c>
      <c r="H28" s="236">
        <f t="shared" si="12"/>
        <v>10</v>
      </c>
      <c r="I28" s="514"/>
      <c r="J28" s="508"/>
      <c r="K28" s="505"/>
      <c r="L28" s="517"/>
      <c r="M28" s="508"/>
      <c r="N28" s="511"/>
      <c r="O28" s="272">
        <f>IF(OR(E18&gt;G28,F18=""),0,L18*0.9)</f>
        <v>0</v>
      </c>
      <c r="P28" s="192"/>
      <c r="Q28" s="505"/>
      <c r="R28" s="193" t="str">
        <f>IF(AND(D18="スギ",H28&lt;=20),1.57,"")&amp;IF(AND(D18="スギ",H28&gt;20),1.23,"")&amp;IF(AND(D18="ヒノキ",H28&lt;=20),1.55,"")&amp;IF(AND(D18="ヒノキ",H28&gt;20),1.24,"")&amp;IF(AND(D18="サワラ",H28&lt;=20),1.55,"")&amp;IF(AND(D18="サワラ",H28&gt;20),1.24,"")&amp;IF(AND(D18="アカマツ",H28&lt;=20),1.63,"")&amp;IF(AND(D18="アカマツ",H28&gt;20),1.23,"")&amp;IF(AND(D18="クロマツ",H28&lt;=20),1.39,"")&amp;IF(AND(D18="クロマツ",H28&gt;20),1.36,"")&amp;IF(AND(D18="ヒバ",H28&lt;=20),2.38,"")&amp;IF(AND(D18="ヒバ",H28&gt;20),1.41,"")&amp;IF(AND(D18="カラマツ",H28&lt;=20),1.5,"")&amp;IF(AND(D18="カラマツ",H28&gt;20),1.15,"")&amp;IF(D18="モミ",1.4,"")&amp;IF(AND(D18="トドマツ",H28&lt;=20),1.88,"")&amp;IF(AND(D18="トドマツ",H28&gt;20),1.38,"")&amp;IF(D18="ツガ",1.4,"")&amp;IF(AND(D18="エゾマツ",H28&lt;=20),2.18,"")&amp;IF(AND(D18="エゾマツ",H28&gt;20),1.48,"")&amp;IF(AND(D18="アカエゾマツ",D18&lt;=20),2.17,"")&amp;IF(AND(D18="アカエゾマツ",D18&gt;20),1.67,"")&amp;IF(AND(D18="マキ",D18&lt;=20),1.39,"")&amp;IF(AND(D18="マキ",D18&gt;20),1.23,"")&amp;IF(AND(D18="イチイ",H28&lt;=20),1.39,"")&amp;IF(AND(D18="イチイ",H28&gt;20),1.23,"")&amp;IF(AND(D18="イチョウ",H28&lt;=20),1.5,"")&amp;IF(AND(D18="イチョウ",H28&gt;20),1.15,"")&amp;IF(D18="外来針葉樹",1.41,"")&amp;IF(AND(D18="クヌギ",H28&lt;=20),1.36,"")&amp;IF(AND(D18="クヌギ",H28&gt;20),1.32,"")</f>
        <v/>
      </c>
      <c r="S28" s="499"/>
      <c r="T28" s="520"/>
      <c r="U28" s="276" t="e">
        <f>O18*P28*Q18*R28*S18*44/12</f>
        <v>#VALUE!</v>
      </c>
      <c r="V28" s="276" t="e">
        <f>U28*T18</f>
        <v>#VALUE!</v>
      </c>
      <c r="W28" s="278" t="e">
        <f t="shared" si="7"/>
        <v>#VALUE!</v>
      </c>
      <c r="X28" s="194" t="str">
        <f>X18</f>
        <v>クヌギ</v>
      </c>
      <c r="Y28" s="490"/>
      <c r="Z28" s="195">
        <f>Z18</f>
        <v>1990</v>
      </c>
      <c r="AA28" s="490"/>
      <c r="AB28" s="191">
        <v>2028</v>
      </c>
      <c r="AC28" s="196"/>
      <c r="AD28" s="490"/>
      <c r="AE28" s="197">
        <f t="shared" ref="AE28" si="21">AE18</f>
        <v>4.5</v>
      </c>
      <c r="AF28" s="490"/>
      <c r="AG28" s="198">
        <v>7.82</v>
      </c>
      <c r="AH28" s="199" t="str">
        <f t="shared" si="0"/>
        <v>×</v>
      </c>
      <c r="AI28" s="570"/>
      <c r="AJ28" s="573"/>
    </row>
    <row r="29" spans="1:36" ht="14">
      <c r="A29" s="523"/>
      <c r="B29" s="527"/>
      <c r="C29" s="531"/>
      <c r="D29" s="232">
        <f t="shared" si="9"/>
        <v>0</v>
      </c>
      <c r="E29" s="233">
        <f t="shared" si="10"/>
        <v>0</v>
      </c>
      <c r="F29" s="234">
        <f t="shared" si="11"/>
        <v>0</v>
      </c>
      <c r="G29" s="235">
        <v>2029</v>
      </c>
      <c r="H29" s="236">
        <f t="shared" si="12"/>
        <v>11</v>
      </c>
      <c r="I29" s="514"/>
      <c r="J29" s="508"/>
      <c r="K29" s="505"/>
      <c r="L29" s="517"/>
      <c r="M29" s="508"/>
      <c r="N29" s="511"/>
      <c r="O29" s="272">
        <f>IF(OR(E18&gt;G29,F18=""),0,L18*0.9)</f>
        <v>0</v>
      </c>
      <c r="P29" s="192"/>
      <c r="Q29" s="505"/>
      <c r="R29" s="193" t="str">
        <f>IF(AND(D18="スギ",H29&lt;=20),1.57,"")&amp;IF(AND(D18="スギ",H29&gt;20),1.23,"")&amp;IF(AND(D18="ヒノキ",H29&lt;=20),1.55,"")&amp;IF(AND(D18="ヒノキ",H29&gt;20),1.24,"")&amp;IF(AND(D18="サワラ",H29&lt;=20),1.55,"")&amp;IF(AND(D18="サワラ",H29&gt;20),1.24,"")&amp;IF(AND(D18="アカマツ",H29&lt;=20),1.63,"")&amp;IF(AND(D18="アカマツ",H29&gt;20),1.23,"")&amp;IF(AND(D18="クロマツ",H29&lt;=20),1.39,"")&amp;IF(AND(D18="クロマツ",H29&gt;20),1.36,"")&amp;IF(AND(D18="ヒバ",H29&lt;=20),2.38,"")&amp;IF(AND(D18="ヒバ",H29&gt;20),1.41,"")&amp;IF(AND(D18="カラマツ",H29&lt;=20),1.5,"")&amp;IF(AND(D18="カラマツ",H29&gt;20),1.15,"")&amp;IF(D18="モミ",1.4,"")&amp;IF(AND(D18="トドマツ",H29&lt;=20),1.88,"")&amp;IF(AND(D18="トドマツ",H29&gt;20),1.38,"")&amp;IF(D18="ツガ",1.4,"")&amp;IF(AND(D18="エゾマツ",H29&lt;=20),2.18,"")&amp;IF(AND(D18="エゾマツ",H29&gt;20),1.48,"")&amp;IF(AND(D18="アカエゾマツ",D18&lt;=20),2.17,"")&amp;IF(AND(D18="アカエゾマツ",D18&gt;20),1.67,"")&amp;IF(AND(D18="マキ",D18&lt;=20),1.39,"")&amp;IF(AND(D18="マキ",D18&gt;20),1.23,"")&amp;IF(AND(D18="イチイ",H29&lt;=20),1.39,"")&amp;IF(AND(D18="イチイ",H29&gt;20),1.23,"")&amp;IF(AND(D18="イチョウ",H29&lt;=20),1.5,"")&amp;IF(AND(D18="イチョウ",H29&gt;20),1.15,"")&amp;IF(D18="外来針葉樹",1.41,"")&amp;IF(AND(D18="クヌギ",H29&lt;=20),1.36,"")&amp;IF(AND(D18="クヌギ",H29&gt;20),1.32,"")</f>
        <v/>
      </c>
      <c r="S29" s="499"/>
      <c r="T29" s="520"/>
      <c r="U29" s="276" t="e">
        <f>O18*P29*Q18*R29*S18*44/12</f>
        <v>#VALUE!</v>
      </c>
      <c r="V29" s="276" t="e">
        <f>U29*T18</f>
        <v>#VALUE!</v>
      </c>
      <c r="W29" s="278" t="e">
        <f t="shared" si="7"/>
        <v>#VALUE!</v>
      </c>
      <c r="X29" s="194" t="str">
        <f>X18</f>
        <v>クヌギ</v>
      </c>
      <c r="Y29" s="490"/>
      <c r="Z29" s="195">
        <f>Z18</f>
        <v>1990</v>
      </c>
      <c r="AA29" s="490"/>
      <c r="AB29" s="191">
        <v>2029</v>
      </c>
      <c r="AC29" s="196"/>
      <c r="AD29" s="490"/>
      <c r="AE29" s="197">
        <f t="shared" ref="AE29" si="22">AE18</f>
        <v>4.5</v>
      </c>
      <c r="AF29" s="490"/>
      <c r="AG29" s="198">
        <v>7.82</v>
      </c>
      <c r="AH29" s="199" t="str">
        <f t="shared" si="0"/>
        <v>×</v>
      </c>
      <c r="AI29" s="570"/>
      <c r="AJ29" s="573"/>
    </row>
    <row r="30" spans="1:36" ht="14.5" thickBot="1">
      <c r="A30" s="524"/>
      <c r="B30" s="528"/>
      <c r="C30" s="532"/>
      <c r="D30" s="232">
        <f t="shared" si="9"/>
        <v>0</v>
      </c>
      <c r="E30" s="233">
        <f t="shared" si="10"/>
        <v>0</v>
      </c>
      <c r="F30" s="234">
        <f t="shared" si="11"/>
        <v>0</v>
      </c>
      <c r="G30" s="237">
        <v>2030</v>
      </c>
      <c r="H30" s="236">
        <f t="shared" si="12"/>
        <v>12</v>
      </c>
      <c r="I30" s="515"/>
      <c r="J30" s="509"/>
      <c r="K30" s="506"/>
      <c r="L30" s="518"/>
      <c r="M30" s="509"/>
      <c r="N30" s="512"/>
      <c r="O30" s="273">
        <f>IF(OR(E18&gt;G30,F18=""),0,L18*0.9)</f>
        <v>0</v>
      </c>
      <c r="P30" s="201"/>
      <c r="Q30" s="506"/>
      <c r="R30" s="202" t="str">
        <f>IF(AND(D18="スギ",H30&lt;=20),1.57,"")&amp;IF(AND(D18="スギ",H30&gt;20),1.23,"")&amp;IF(AND(D18="ヒノキ",H30&lt;=20),1.55,"")&amp;IF(AND(D18="ヒノキ",H30&gt;20),1.24,"")&amp;IF(AND(D18="サワラ",H30&lt;=20),1.55,"")&amp;IF(AND(D18="サワラ",H30&gt;20),1.24,"")&amp;IF(AND(D18="アカマツ",H30&lt;=20),1.63,"")&amp;IF(AND(D18="アカマツ",H30&gt;20),1.23,"")&amp;IF(AND(D18="クロマツ",H30&lt;=20),1.39,"")&amp;IF(AND(D18="クロマツ",H30&gt;20),1.36,"")&amp;IF(AND(D18="ヒバ",H30&lt;=20),2.38,"")&amp;IF(AND(D18="ヒバ",H30&gt;20),1.41,"")&amp;IF(AND(D18="カラマツ",H30&lt;=20),1.5,"")&amp;IF(AND(D18="カラマツ",H30&gt;20),1.15,"")&amp;IF(D18="モミ",1.4,"")&amp;IF(AND(D18="トドマツ",H30&lt;=20),1.88,"")&amp;IF(AND(D18="トドマツ",H30&gt;20),1.38,"")&amp;IF(D18="ツガ",1.4,"")&amp;IF(AND(D18="エゾマツ",H30&lt;=20),2.18,"")&amp;IF(AND(D18="エゾマツ",H30&gt;20),1.48,"")&amp;IF(AND(D18="アカエゾマツ",D18&lt;=20),2.17,"")&amp;IF(AND(D18="アカエゾマツ",D18&gt;20),1.67,"")&amp;IF(AND(D18="マキ",D18&lt;=20),1.39,"")&amp;IF(AND(D18="マキ",D18&gt;20),1.23,"")&amp;IF(AND(D18="イチイ",H30&lt;=20),1.39,"")&amp;IF(AND(D18="イチイ",H30&gt;20),1.23,"")&amp;IF(AND(D18="イチョウ",H30&lt;=20),1.5,"")&amp;IF(AND(D18="イチョウ",H30&gt;20),1.15,"")&amp;IF(D18="外来針葉樹",1.41,"")&amp;IF(AND(D18="クヌギ",H30&lt;=20),1.36,"")&amp;IF(AND(D18="クヌギ",H30&gt;20),1.32,"")</f>
        <v/>
      </c>
      <c r="S30" s="500"/>
      <c r="T30" s="521"/>
      <c r="U30" s="277" t="e">
        <f>O18*P30*Q18*R30*S18*44/12</f>
        <v>#VALUE!</v>
      </c>
      <c r="V30" s="277" t="e">
        <f>U30*T18</f>
        <v>#VALUE!</v>
      </c>
      <c r="W30" s="278" t="e">
        <f t="shared" si="7"/>
        <v>#VALUE!</v>
      </c>
      <c r="X30" s="203" t="str">
        <f>X18</f>
        <v>クヌギ</v>
      </c>
      <c r="Y30" s="491"/>
      <c r="Z30" s="204">
        <f>Z18</f>
        <v>1990</v>
      </c>
      <c r="AA30" s="491"/>
      <c r="AB30" s="200">
        <v>2030</v>
      </c>
      <c r="AC30" s="205"/>
      <c r="AD30" s="491"/>
      <c r="AE30" s="206">
        <f t="shared" ref="AE30" si="23">AE18</f>
        <v>4.5</v>
      </c>
      <c r="AF30" s="491"/>
      <c r="AG30" s="207">
        <v>7.82</v>
      </c>
      <c r="AH30" s="208" t="str">
        <f t="shared" si="0"/>
        <v>×</v>
      </c>
      <c r="AI30" s="571"/>
      <c r="AJ30" s="574"/>
    </row>
    <row r="31" spans="1:36" ht="14">
      <c r="A31" s="522"/>
      <c r="B31" s="525"/>
      <c r="C31" s="529"/>
      <c r="D31" s="178"/>
      <c r="E31" s="179"/>
      <c r="F31" s="180"/>
      <c r="G31" s="242">
        <v>2018</v>
      </c>
      <c r="H31" s="182"/>
      <c r="I31" s="513"/>
      <c r="J31" s="507"/>
      <c r="K31" s="504"/>
      <c r="L31" s="516"/>
      <c r="M31" s="507"/>
      <c r="N31" s="510"/>
      <c r="O31" s="274">
        <f>IF(OR(E31&gt;G31,F31=""),0,L31*0.9)</f>
        <v>0</v>
      </c>
      <c r="P31" s="183"/>
      <c r="Q31" s="504" t="str">
        <f t="shared" ref="Q31" si="24">IF(D31="スギ",0.314,"")&amp;IF(D31="ヒノキ",0.407,"")&amp;IF(D31="サワラ",0.287,"")&amp;IF(D31="アカマツ",0.451,"")&amp;IF(D31="クロマツ",0.464,"")&amp;IF(D31="ヒバ",0.412,"")&amp;IF(D31="カラマツ",0.404,"")&amp;IF(D31="モミ",0.423,"")&amp;IF(D31="トドマツ",0.318,"")&amp;IF(D31="ツガ",0.464,"")&amp;IF(D31="エゾマツ",0.357,"")&amp;IF(D31="アカエゾマツ",0.362,"")&amp;IF(D31="マキ",0.455,"")&amp;IF(D31="イチイ",0.454,"")&amp;IF(D31="イチョウ",0.45,"")&amp;IF(D31="外来針葉樹",0.32,"")&amp;IF(D31="ブナ",0.573,"")&amp;IF(D31="カシ",0.646,"")&amp;IF(D31="クリ",0.419,"")&amp;IF(D31="クヌギ",0.668,"")&amp;IF(D31="ナラ",0.624,"")&amp;IF(D31="ドノロキ",0.291,"")&amp;IF(D31="ハンノキ",0.454,"")&amp;IF(D31="ニレ",0.494,"")&amp;IF(D31="ケヤキ",0.611,"")&amp;IF(D31="カツラ",0.454,"")&amp;IF(D31="ホオノキ",0.386,"")&amp;IF(D31="カエデ",0.519,"")&amp;IF(D31="キハダ",0.344,"")&amp;IF(D31="シナノキ",0.369,"")&amp;IF(D31="センノキ",0.398,"")&amp;IF(D31="キリ",0.234,"")&amp;IF(D31="外来広葉樹",0.66,"")&amp;IF(D31="カンバ",0.468,"")</f>
        <v/>
      </c>
      <c r="R31" s="184" t="str">
        <f>IF(AND(D31="スギ",H31&lt;=20),1.57,"")&amp;IF(AND(D31="スギ",H31&gt;20),1.23,"")&amp;IF(AND(D31="ヒノキ",H31&lt;=20),1.55,"")&amp;IF(AND(D31="ヒノキ",H31&gt;20),1.24,"")&amp;IF(AND(D31="サワラ",H31&lt;=20),1.55,"")&amp;IF(AND(D31="サワラ",H31&gt;20),1.24,"")&amp;IF(AND(D31="アカマツ",H31&lt;=20),1.63,"")&amp;IF(AND(D31="アカマツ",H31&gt;20),1.23,"")&amp;IF(AND(D31="クロマツ",H31&lt;=20),1.39,"")&amp;IF(AND(D31="クロマツ",H31&gt;20),1.36,"")&amp;IF(AND(D31="ヒバ",H31&lt;=20),2.38,"")&amp;IF(AND(D31="ヒバ",H31&gt;20),1.41,"")&amp;IF(AND(D31="カラマツ",H31&lt;=20),1.5,"")&amp;IF(AND(D31="カラマツ",H31&gt;20),1.15,"")&amp;IF(D31="モミ",1.4,"")&amp;IF(AND(D31="トドマツ",H31&lt;=20),1.88,"")&amp;IF(AND(D31="トドマツ",H31&gt;20),1.38,"")&amp;IF(D31="ツガ",1.4,"")&amp;IF(AND(D31="エゾマツ",H31&lt;=20),2.18,"")&amp;IF(AND(D31="エゾマツ",H31&gt;20),1.48,"")&amp;IF(AND(D31="アカエゾマツ",D31&lt;=20),2.17,"")&amp;IF(AND(D31="アカエゾマツ",D31&gt;20),1.67,"")&amp;IF(AND(D31="マキ",D31&lt;=20),1.39,"")&amp;IF(AND(D31="マキ",D31&gt;20),1.23,"")&amp;IF(AND(D31="イチイ",H31&lt;=20),1.39,"")&amp;IF(AND(D31="イチイ",H31&gt;20),1.23,"")&amp;IF(AND(D31="イチョウ",H31&lt;=20),1.5,"")&amp;IF(AND(D31="イチョウ",H31&gt;20),1.15,"")&amp;IF(D31="外来針葉樹",1.41,"")&amp;IF(AND(D31="クヌギ",H31&lt;=20),1.36,"")&amp;IF(AND(D31="クヌギ",H31&gt;20),1.32,"")</f>
        <v/>
      </c>
      <c r="S31" s="498" t="str">
        <f t="shared" ref="S31" si="25">IF(OR(D31="スギ",D31="ヒノキ",D31="サワラ",D31="アカマツ",D31="クロマツ",D31="ヒバ",D31="カラマツ",D31="モミ",D31="トドマツ",D31="ツガ",D31="エゾマツ",D31="アカエゾマツ",D31="マキ",D31="イチイ",D31="イチョウ",D31="外来針葉樹",D31="その他針葉樹"),0.51,IF(OR(D31="ブナ",D31="カシ",D31="クリ",D31="クヌギ",D31="ナラ",D31="ドロノキ",D31="ハンノキ",D31="ニレ",D31="ケヤキ",D31="カツラ",D31="ホオノキ",D31="カエデ",D31="キハダ",D31="シナノキ",D31="センノキ", D31="キリ", D31="カンバ",D31="外来広葉樹",D31="その他広葉樹"),0.48,""))</f>
        <v/>
      </c>
      <c r="T31" s="519" t="str">
        <f t="shared" ref="T31" si="26">IF(D31="スギ",0.25,"")&amp;IF(D31="ヒノキ",0.26,"")&amp;IF(D31="サワラ",0.26,"")&amp;IF(D31="アカマツ",0.26,"")&amp;IF(D31="クロマツ",0.34,"")&amp;IF(D31="ヒバ",0.2,"")&amp;IF(D31="カラマツ",0.29,"")&amp;IF(D31="モミ",0.4,"")&amp;IF(D31="トドマツ",0.21,"")&amp;IF(D31="ツガ",0.4,"")&amp;IF(D31="エゾマツ",0.23,"")&amp;IF(D31="アカエゾマツ",0.21,"")&amp;IF(D31="マキ",0.2,"")&amp;IF(D31="イチイ",0.2,"")&amp;IF(D31="イチョウ",0.2,"")&amp;IF(D31="外来針葉樹",0.17,"")&amp;IF(D31="ブナ",0.26,"")&amp;IF(D31="カシ",0.26,"")&amp;IF(D31="クリ",0.26,"")&amp;IF(D31="クヌギ",0.26,"")&amp;IF(D31="ナラ",0.26,"")&amp;IF(D31="ドノロキ",0.26,"")&amp;IF(D31="ハンノキ",0.26,"")&amp;IF(D31="ニレ",0.26,"")&amp;IF(D31="ケヤキ",0.26,"")&amp;IF(D31="カツラ",0.26,"")&amp;IF(D31="ホオノキ",0.26,"")&amp;IF(D31="カエデ",0.26,"")&amp;IF(D31="キハダ",0.26,"")&amp;IF(D31="シナノキ",0.26,"")&amp;IF(D31="センノキ",0.26,"")&amp;IF(D31="キリ",0.26,"")&amp;IF(D31="外来広葉樹",0.16,"")&amp;IF(D31="カンバ",0.26,"")&amp;IF(D31="その他広葉樹",0.26,"")</f>
        <v/>
      </c>
      <c r="U31" s="275" t="e">
        <f>O31*P31*Q31*R31*S31*44/12</f>
        <v>#VALUE!</v>
      </c>
      <c r="V31" s="275" t="e">
        <f>U31*T31</f>
        <v>#VALUE!</v>
      </c>
      <c r="W31" s="275" t="e">
        <f t="shared" ref="W31:W56" si="27">SUM(U31:V31)</f>
        <v>#VALUE!</v>
      </c>
      <c r="X31" s="185" t="s">
        <v>264</v>
      </c>
      <c r="Y31" s="489" t="str">
        <f>IF(D31=X31,"○","×")</f>
        <v>×</v>
      </c>
      <c r="Z31" s="186">
        <v>1990</v>
      </c>
      <c r="AA31" s="489" t="str">
        <f>IF(E31=Z31,"○","×")</f>
        <v>×</v>
      </c>
      <c r="AB31" s="181">
        <v>2018</v>
      </c>
      <c r="AC31" s="187"/>
      <c r="AD31" s="489" t="str">
        <f>IF(OR(H31=AC31,H32=AC32,H33=AC33,H34=AC34,H31=AC31,H35=AC35,H36=AC36,H37=AC37,H38=AC38,H39=AC39,H40=AC40,H41=AC41,H42=AC42,H43=AC43),"○","×")</f>
        <v>○</v>
      </c>
      <c r="AE31" s="188">
        <v>4.5</v>
      </c>
      <c r="AF31" s="489" t="str">
        <f>IF(L31=AE31,"○","×")</f>
        <v>×</v>
      </c>
      <c r="AG31" s="189">
        <v>7.82</v>
      </c>
      <c r="AH31" s="190" t="str">
        <f t="shared" si="0"/>
        <v>×</v>
      </c>
      <c r="AI31" s="569" t="s">
        <v>300</v>
      </c>
      <c r="AJ31" s="572"/>
    </row>
    <row r="32" spans="1:36" ht="14">
      <c r="A32" s="523"/>
      <c r="B32" s="526"/>
      <c r="C32" s="530"/>
      <c r="D32" s="232">
        <f>D31</f>
        <v>0</v>
      </c>
      <c r="E32" s="233">
        <f>E31</f>
        <v>0</v>
      </c>
      <c r="F32" s="234">
        <f>F31</f>
        <v>0</v>
      </c>
      <c r="G32" s="235">
        <v>2019</v>
      </c>
      <c r="H32" s="236">
        <f>H31+1</f>
        <v>1</v>
      </c>
      <c r="I32" s="514"/>
      <c r="J32" s="508"/>
      <c r="K32" s="505"/>
      <c r="L32" s="517"/>
      <c r="M32" s="508"/>
      <c r="N32" s="511"/>
      <c r="O32" s="269">
        <f>IF(OR(E31&gt;G32,F31=""),0,L31*0.9)</f>
        <v>0</v>
      </c>
      <c r="P32" s="192"/>
      <c r="Q32" s="505"/>
      <c r="R32" s="193" t="str">
        <f>IF(AND(D31="スギ",H32&lt;=20),1.57,"")&amp;IF(AND(D31="スギ",H32&gt;20),1.23,"")&amp;IF(AND(D31="ヒノキ",H32&lt;=20),1.55,"")&amp;IF(AND(D31="ヒノキ",H32&gt;20),1.24,"")&amp;IF(AND(D31="サワラ",H32&lt;=20),1.55,"")&amp;IF(AND(D31="サワラ",H32&gt;20),1.24,"")&amp;IF(AND(D31="アカマツ",H32&lt;=20),1.63,"")&amp;IF(AND(D31="アカマツ",H32&gt;20),1.23,"")&amp;IF(AND(D31="クロマツ",H32&lt;=20),1.39,"")&amp;IF(AND(D31="クロマツ",H32&gt;20),1.36,"")&amp;IF(AND(D31="ヒバ",H32&lt;=20),2.38,"")&amp;IF(AND(D31="ヒバ",H32&gt;20),1.41,"")&amp;IF(AND(D31="カラマツ",H32&lt;=20),1.5,"")&amp;IF(AND(D31="カラマツ",H32&gt;20),1.15,"")&amp;IF(D31="モミ",1.4,"")&amp;IF(AND(D31="トドマツ",H32&lt;=20),1.88,"")&amp;IF(AND(D31="トドマツ",H32&gt;20),1.38,"")&amp;IF(D31="ツガ",1.4,"")&amp;IF(AND(D31="エゾマツ",H32&lt;=20),2.18,"")&amp;IF(AND(D31="エゾマツ",H32&gt;20),1.48,"")&amp;IF(AND(D31="アカエゾマツ",D31&lt;=20),2.17,"")&amp;IF(AND(D31="アカエゾマツ",D31&gt;20),1.67,"")&amp;IF(AND(D31="マキ",D31&lt;=20),1.39,"")&amp;IF(AND(D31="マキ",D31&gt;20),1.23,"")&amp;IF(AND(D31="イチイ",H32&lt;=20),1.39,"")&amp;IF(AND(D31="イチイ",H32&gt;20),1.23,"")&amp;IF(AND(D31="イチョウ",H32&lt;=20),1.5,"")&amp;IF(AND(D31="イチョウ",H32&gt;20),1.15,"")&amp;IF(D31="外来針葉樹",1.41,"")&amp;IF(AND(D31="クヌギ",H32&lt;=20),1.36,"")&amp;IF(AND(D31="クヌギ",H32&gt;20),1.32,"")</f>
        <v/>
      </c>
      <c r="S32" s="499"/>
      <c r="T32" s="520"/>
      <c r="U32" s="276" t="e">
        <f>O31*P32*Q31*R32*S31*44/12</f>
        <v>#VALUE!</v>
      </c>
      <c r="V32" s="276" t="e">
        <f>U32*T31</f>
        <v>#VALUE!</v>
      </c>
      <c r="W32" s="276" t="e">
        <f t="shared" si="27"/>
        <v>#VALUE!</v>
      </c>
      <c r="X32" s="194" t="str">
        <f>X31</f>
        <v>ヒノキ</v>
      </c>
      <c r="Y32" s="490"/>
      <c r="Z32" s="195">
        <f>Z31</f>
        <v>1990</v>
      </c>
      <c r="AA32" s="490"/>
      <c r="AB32" s="191">
        <v>2019</v>
      </c>
      <c r="AC32" s="196"/>
      <c r="AD32" s="490"/>
      <c r="AE32" s="197">
        <f t="shared" ref="AE32" si="28">AE31</f>
        <v>4.5</v>
      </c>
      <c r="AF32" s="490"/>
      <c r="AG32" s="198">
        <v>7.82</v>
      </c>
      <c r="AH32" s="199" t="str">
        <f t="shared" si="0"/>
        <v>×</v>
      </c>
      <c r="AI32" s="570"/>
      <c r="AJ32" s="573"/>
    </row>
    <row r="33" spans="1:36" ht="14">
      <c r="A33" s="523"/>
      <c r="B33" s="526"/>
      <c r="C33" s="530"/>
      <c r="D33" s="232">
        <f t="shared" ref="D33:D43" si="29">D32</f>
        <v>0</v>
      </c>
      <c r="E33" s="233">
        <f t="shared" ref="E33:E43" si="30">E32</f>
        <v>0</v>
      </c>
      <c r="F33" s="234">
        <f t="shared" ref="F33:F43" si="31">F32</f>
        <v>0</v>
      </c>
      <c r="G33" s="235">
        <v>2020</v>
      </c>
      <c r="H33" s="236">
        <f t="shared" ref="H33:H43" si="32">H32+1</f>
        <v>2</v>
      </c>
      <c r="I33" s="514"/>
      <c r="J33" s="508"/>
      <c r="K33" s="505"/>
      <c r="L33" s="517"/>
      <c r="M33" s="508"/>
      <c r="N33" s="511"/>
      <c r="O33" s="269">
        <f>IF(OR(E31&gt;G33,F31=""),0,L31*0.9)</f>
        <v>0</v>
      </c>
      <c r="P33" s="192"/>
      <c r="Q33" s="505"/>
      <c r="R33" s="193" t="str">
        <f>IF(AND(D31="スギ",H33&lt;=20),1.57,"")&amp;IF(AND(D31="スギ",H33&gt;20),1.23,"")&amp;IF(AND(D31="ヒノキ",H33&lt;=20),1.55,"")&amp;IF(AND(D31="ヒノキ",H33&gt;20),1.24,"")&amp;IF(AND(D31="サワラ",H33&lt;=20),1.55,"")&amp;IF(AND(D31="サワラ",H33&gt;20),1.24,"")&amp;IF(AND(D31="アカマツ",H33&lt;=20),1.63,"")&amp;IF(AND(D31="アカマツ",H33&gt;20),1.23,"")&amp;IF(AND(D31="クロマツ",H33&lt;=20),1.39,"")&amp;IF(AND(D31="クロマツ",H33&gt;20),1.36,"")&amp;IF(AND(D31="ヒバ",H33&lt;=20),2.38,"")&amp;IF(AND(D31="ヒバ",H33&gt;20),1.41,"")&amp;IF(AND(D31="カラマツ",H33&lt;=20),1.5,"")&amp;IF(AND(D31="カラマツ",H33&gt;20),1.15,"")&amp;IF(D31="モミ",1.4,"")&amp;IF(AND(D31="トドマツ",H33&lt;=20),1.88,"")&amp;IF(AND(D31="トドマツ",H33&gt;20),1.38,"")&amp;IF(D31="ツガ",1.4,"")&amp;IF(AND(D31="エゾマツ",H33&lt;=20),2.18,"")&amp;IF(AND(D31="エゾマツ",H33&gt;20),1.48,"")&amp;IF(AND(D31="アカエゾマツ",D31&lt;=20),2.17,"")&amp;IF(AND(D31="アカエゾマツ",D31&gt;20),1.67,"")&amp;IF(AND(D31="マキ",D31&lt;=20),1.39,"")&amp;IF(AND(D31="マキ",D31&gt;20),1.23,"")&amp;IF(AND(D31="イチイ",H33&lt;=20),1.39,"")&amp;IF(AND(D31="イチイ",H33&gt;20),1.23,"")&amp;IF(AND(D31="イチョウ",H33&lt;=20),1.5,"")&amp;IF(AND(D31="イチョウ",H33&gt;20),1.15,"")&amp;IF(D31="外来針葉樹",1.41,"")&amp;IF(AND(D31="クヌギ",H33&lt;=20),1.36,"")&amp;IF(AND(D31="クヌギ",H33&gt;20),1.32,"")</f>
        <v/>
      </c>
      <c r="S33" s="499"/>
      <c r="T33" s="520"/>
      <c r="U33" s="276" t="e">
        <f>O31*P33*Q31*R33*S31*44/12</f>
        <v>#VALUE!</v>
      </c>
      <c r="V33" s="276" t="e">
        <f>U33*T31</f>
        <v>#VALUE!</v>
      </c>
      <c r="W33" s="276" t="e">
        <f t="shared" si="27"/>
        <v>#VALUE!</v>
      </c>
      <c r="X33" s="194" t="str">
        <f>X31</f>
        <v>ヒノキ</v>
      </c>
      <c r="Y33" s="490"/>
      <c r="Z33" s="195">
        <f>Z31</f>
        <v>1990</v>
      </c>
      <c r="AA33" s="490"/>
      <c r="AB33" s="191">
        <v>2020</v>
      </c>
      <c r="AC33" s="196"/>
      <c r="AD33" s="490"/>
      <c r="AE33" s="197">
        <f t="shared" ref="AE33" si="33">AE31</f>
        <v>4.5</v>
      </c>
      <c r="AF33" s="490"/>
      <c r="AG33" s="198">
        <v>7.82</v>
      </c>
      <c r="AH33" s="199" t="str">
        <f t="shared" si="0"/>
        <v>×</v>
      </c>
      <c r="AI33" s="570"/>
      <c r="AJ33" s="573"/>
    </row>
    <row r="34" spans="1:36" ht="14">
      <c r="A34" s="523"/>
      <c r="B34" s="526"/>
      <c r="C34" s="530"/>
      <c r="D34" s="232">
        <f t="shared" si="29"/>
        <v>0</v>
      </c>
      <c r="E34" s="233">
        <f t="shared" si="30"/>
        <v>0</v>
      </c>
      <c r="F34" s="234">
        <f t="shared" si="31"/>
        <v>0</v>
      </c>
      <c r="G34" s="235">
        <v>2021</v>
      </c>
      <c r="H34" s="236">
        <f t="shared" si="32"/>
        <v>3</v>
      </c>
      <c r="I34" s="514"/>
      <c r="J34" s="508"/>
      <c r="K34" s="505"/>
      <c r="L34" s="517"/>
      <c r="M34" s="508"/>
      <c r="N34" s="511"/>
      <c r="O34" s="269">
        <f>IF(OR(E31&gt;G34,F31=""),0,L31*0.9)</f>
        <v>0</v>
      </c>
      <c r="P34" s="192"/>
      <c r="Q34" s="505"/>
      <c r="R34" s="193" t="str">
        <f>IF(AND(D31="スギ",H34&lt;=20),1.57,"")&amp;IF(AND(D31="スギ",H34&gt;20),1.23,"")&amp;IF(AND(D31="ヒノキ",H34&lt;=20),1.55,"")&amp;IF(AND(D31="ヒノキ",H34&gt;20),1.24,"")&amp;IF(AND(D31="サワラ",H34&lt;=20),1.55,"")&amp;IF(AND(D31="サワラ",H34&gt;20),1.24,"")&amp;IF(AND(D31="アカマツ",H34&lt;=20),1.63,"")&amp;IF(AND(D31="アカマツ",H34&gt;20),1.23,"")&amp;IF(AND(D31="クロマツ",H34&lt;=20),1.39,"")&amp;IF(AND(D31="クロマツ",H34&gt;20),1.36,"")&amp;IF(AND(D31="ヒバ",H34&lt;=20),2.38,"")&amp;IF(AND(D31="ヒバ",H34&gt;20),1.41,"")&amp;IF(AND(D31="カラマツ",H34&lt;=20),1.5,"")&amp;IF(AND(D31="カラマツ",H34&gt;20),1.15,"")&amp;IF(D31="モミ",1.4,"")&amp;IF(AND(D31="トドマツ",H34&lt;=20),1.88,"")&amp;IF(AND(D31="トドマツ",H34&gt;20),1.38,"")&amp;IF(D31="ツガ",1.4,"")&amp;IF(AND(D31="エゾマツ",H34&lt;=20),2.18,"")&amp;IF(AND(D31="エゾマツ",H34&gt;20),1.48,"")&amp;IF(AND(D31="アカエゾマツ",D31&lt;=20),2.17,"")&amp;IF(AND(D31="アカエゾマツ",D31&gt;20),1.67,"")&amp;IF(AND(D31="マキ",D31&lt;=20),1.39,"")&amp;IF(AND(D31="マキ",D31&gt;20),1.23,"")&amp;IF(AND(D31="イチイ",H34&lt;=20),1.39,"")&amp;IF(AND(D31="イチイ",H34&gt;20),1.23,"")&amp;IF(AND(D31="イチョウ",H34&lt;=20),1.5,"")&amp;IF(AND(D31="イチョウ",H34&gt;20),1.15,"")&amp;IF(D31="外来針葉樹",1.41,"")&amp;IF(AND(D31="クヌギ",H34&lt;=20),1.36,"")&amp;IF(AND(D31="クヌギ",H34&gt;20),1.32,"")</f>
        <v/>
      </c>
      <c r="S34" s="499"/>
      <c r="T34" s="520"/>
      <c r="U34" s="276" t="e">
        <f>O31*P34*Q31*R34*S31*44/12</f>
        <v>#VALUE!</v>
      </c>
      <c r="V34" s="276" t="e">
        <f>U34*T31</f>
        <v>#VALUE!</v>
      </c>
      <c r="W34" s="276" t="e">
        <f t="shared" si="27"/>
        <v>#VALUE!</v>
      </c>
      <c r="X34" s="194" t="str">
        <f>X31</f>
        <v>ヒノキ</v>
      </c>
      <c r="Y34" s="490"/>
      <c r="Z34" s="195">
        <f>Z31</f>
        <v>1990</v>
      </c>
      <c r="AA34" s="490"/>
      <c r="AB34" s="191">
        <v>2021</v>
      </c>
      <c r="AC34" s="196">
        <v>18</v>
      </c>
      <c r="AD34" s="490"/>
      <c r="AE34" s="197">
        <f t="shared" ref="AE34" si="34">AE31</f>
        <v>4.5</v>
      </c>
      <c r="AF34" s="490"/>
      <c r="AG34" s="198">
        <v>7.82</v>
      </c>
      <c r="AH34" s="199" t="str">
        <f t="shared" si="0"/>
        <v>×</v>
      </c>
      <c r="AI34" s="570"/>
      <c r="AJ34" s="573"/>
    </row>
    <row r="35" spans="1:36" ht="14">
      <c r="A35" s="523"/>
      <c r="B35" s="526"/>
      <c r="C35" s="530"/>
      <c r="D35" s="232">
        <f t="shared" si="29"/>
        <v>0</v>
      </c>
      <c r="E35" s="233">
        <f t="shared" si="30"/>
        <v>0</v>
      </c>
      <c r="F35" s="234">
        <f t="shared" si="31"/>
        <v>0</v>
      </c>
      <c r="G35" s="235">
        <v>2022</v>
      </c>
      <c r="H35" s="236">
        <f t="shared" si="32"/>
        <v>4</v>
      </c>
      <c r="I35" s="514"/>
      <c r="J35" s="508"/>
      <c r="K35" s="505"/>
      <c r="L35" s="517"/>
      <c r="M35" s="508"/>
      <c r="N35" s="511"/>
      <c r="O35" s="269">
        <f>IF(OR(E31&gt;G35,F31=""),0,L31*0.9)</f>
        <v>0</v>
      </c>
      <c r="P35" s="192"/>
      <c r="Q35" s="505"/>
      <c r="R35" s="193" t="str">
        <f>IF(AND(D31="スギ",H35&lt;=20),1.57,"")&amp;IF(AND(D31="スギ",H35&gt;20),1.23,"")&amp;IF(AND(D31="ヒノキ",H35&lt;=20),1.55,"")&amp;IF(AND(D31="ヒノキ",H35&gt;20),1.24,"")&amp;IF(AND(D31="サワラ",H35&lt;=20),1.55,"")&amp;IF(AND(D31="サワラ",H35&gt;20),1.24,"")&amp;IF(AND(D31="アカマツ",H35&lt;=20),1.63,"")&amp;IF(AND(D31="アカマツ",H35&gt;20),1.23,"")&amp;IF(AND(D31="クロマツ",H35&lt;=20),1.39,"")&amp;IF(AND(D31="クロマツ",H35&gt;20),1.36,"")&amp;IF(AND(D31="ヒバ",H35&lt;=20),2.38,"")&amp;IF(AND(D31="ヒバ",H35&gt;20),1.41,"")&amp;IF(AND(D31="カラマツ",H35&lt;=20),1.5,"")&amp;IF(AND(D31="カラマツ",H35&gt;20),1.15,"")&amp;IF(D31="モミ",1.4,"")&amp;IF(AND(D31="トドマツ",H35&lt;=20),1.88,"")&amp;IF(AND(D31="トドマツ",H35&gt;20),1.38,"")&amp;IF(D31="ツガ",1.4,"")&amp;IF(AND(D31="エゾマツ",H35&lt;=20),2.18,"")&amp;IF(AND(D31="エゾマツ",H35&gt;20),1.48,"")&amp;IF(AND(D31="アカエゾマツ",D31&lt;=20),2.17,"")&amp;IF(AND(D31="アカエゾマツ",D31&gt;20),1.67,"")&amp;IF(AND(D31="マキ",D31&lt;=20),1.39,"")&amp;IF(AND(D31="マキ",D31&gt;20),1.23,"")&amp;IF(AND(D31="イチイ",H35&lt;=20),1.39,"")&amp;IF(AND(D31="イチイ",H35&gt;20),1.23,"")&amp;IF(AND(D31="イチョウ",H35&lt;=20),1.5,"")&amp;IF(AND(D31="イチョウ",H35&gt;20),1.15,"")&amp;IF(D31="外来針葉樹",1.41,"")&amp;IF(AND(D31="クヌギ",H35&lt;=20),1.36,"")&amp;IF(AND(D31="クヌギ",H35&gt;20),1.32,"")</f>
        <v/>
      </c>
      <c r="S35" s="499"/>
      <c r="T35" s="520"/>
      <c r="U35" s="276" t="e">
        <f>O31*P35*Q31*R35*S31*44/12</f>
        <v>#VALUE!</v>
      </c>
      <c r="V35" s="276" t="e">
        <f>U35*T31</f>
        <v>#VALUE!</v>
      </c>
      <c r="W35" s="276" t="e">
        <f t="shared" si="27"/>
        <v>#VALUE!</v>
      </c>
      <c r="X35" s="194" t="str">
        <f>X31</f>
        <v>ヒノキ</v>
      </c>
      <c r="Y35" s="490"/>
      <c r="Z35" s="195">
        <f>Z31</f>
        <v>1990</v>
      </c>
      <c r="AA35" s="490"/>
      <c r="AB35" s="191">
        <v>2022</v>
      </c>
      <c r="AC35" s="196"/>
      <c r="AD35" s="490"/>
      <c r="AE35" s="197">
        <f t="shared" ref="AE35" si="35">AE31</f>
        <v>4.5</v>
      </c>
      <c r="AF35" s="490"/>
      <c r="AG35" s="198">
        <v>7.82</v>
      </c>
      <c r="AH35" s="199" t="str">
        <f t="shared" si="0"/>
        <v>×</v>
      </c>
      <c r="AI35" s="570"/>
      <c r="AJ35" s="573"/>
    </row>
    <row r="36" spans="1:36" ht="14">
      <c r="A36" s="523"/>
      <c r="B36" s="526"/>
      <c r="C36" s="530"/>
      <c r="D36" s="232">
        <f t="shared" si="29"/>
        <v>0</v>
      </c>
      <c r="E36" s="233">
        <f t="shared" si="30"/>
        <v>0</v>
      </c>
      <c r="F36" s="234">
        <f t="shared" si="31"/>
        <v>0</v>
      </c>
      <c r="G36" s="235">
        <v>2023</v>
      </c>
      <c r="H36" s="236">
        <f t="shared" si="32"/>
        <v>5</v>
      </c>
      <c r="I36" s="514"/>
      <c r="J36" s="508"/>
      <c r="K36" s="505"/>
      <c r="L36" s="517"/>
      <c r="M36" s="508"/>
      <c r="N36" s="511"/>
      <c r="O36" s="269">
        <f>IF(OR(E31&gt;G36,F31=""),0,L31*0.9)</f>
        <v>0</v>
      </c>
      <c r="P36" s="192"/>
      <c r="Q36" s="505"/>
      <c r="R36" s="193" t="str">
        <f>IF(AND(D31="スギ",H36&lt;=20),1.57,"")&amp;IF(AND(D31="スギ",H36&gt;20),1.23,"")&amp;IF(AND(D31="ヒノキ",H36&lt;=20),1.55,"")&amp;IF(AND(D31="ヒノキ",H36&gt;20),1.24,"")&amp;IF(AND(D31="サワラ",H36&lt;=20),1.55,"")&amp;IF(AND(D31="サワラ",H36&gt;20),1.24,"")&amp;IF(AND(D31="アカマツ",H36&lt;=20),1.63,"")&amp;IF(AND(D31="アカマツ",H36&gt;20),1.23,"")&amp;IF(AND(D31="クロマツ",H36&lt;=20),1.39,"")&amp;IF(AND(D31="クロマツ",H36&gt;20),1.36,"")&amp;IF(AND(D31="ヒバ",H36&lt;=20),2.38,"")&amp;IF(AND(D31="ヒバ",H36&gt;20),1.41,"")&amp;IF(AND(D31="カラマツ",H36&lt;=20),1.5,"")&amp;IF(AND(D31="カラマツ",H36&gt;20),1.15,"")&amp;IF(D31="モミ",1.4,"")&amp;IF(AND(D31="トドマツ",H36&lt;=20),1.88,"")&amp;IF(AND(D31="トドマツ",H36&gt;20),1.38,"")&amp;IF(D31="ツガ",1.4,"")&amp;IF(AND(D31="エゾマツ",H36&lt;=20),2.18,"")&amp;IF(AND(D31="エゾマツ",H36&gt;20),1.48,"")&amp;IF(AND(D31="アカエゾマツ",D31&lt;=20),2.17,"")&amp;IF(AND(D31="アカエゾマツ",D31&gt;20),1.67,"")&amp;IF(AND(D31="マキ",D31&lt;=20),1.39,"")&amp;IF(AND(D31="マキ",D31&gt;20),1.23,"")&amp;IF(AND(D31="イチイ",H36&lt;=20),1.39,"")&amp;IF(AND(D31="イチイ",H36&gt;20),1.23,"")&amp;IF(AND(D31="イチョウ",H36&lt;=20),1.5,"")&amp;IF(AND(D31="イチョウ",H36&gt;20),1.15,"")&amp;IF(D31="外来針葉樹",1.41,"")&amp;IF(AND(D31="クヌギ",H36&lt;=20),1.36,"")&amp;IF(AND(D31="クヌギ",H36&gt;20),1.32,"")</f>
        <v/>
      </c>
      <c r="S36" s="499"/>
      <c r="T36" s="520"/>
      <c r="U36" s="276" t="e">
        <f>O31*P36*Q31*R36*S31*44/12</f>
        <v>#VALUE!</v>
      </c>
      <c r="V36" s="276" t="e">
        <f>U36*T31</f>
        <v>#VALUE!</v>
      </c>
      <c r="W36" s="276" t="e">
        <f t="shared" si="27"/>
        <v>#VALUE!</v>
      </c>
      <c r="X36" s="194" t="str">
        <f>X31</f>
        <v>ヒノキ</v>
      </c>
      <c r="Y36" s="490"/>
      <c r="Z36" s="195">
        <f>Z31</f>
        <v>1990</v>
      </c>
      <c r="AA36" s="490"/>
      <c r="AB36" s="191">
        <v>2023</v>
      </c>
      <c r="AC36" s="196"/>
      <c r="AD36" s="490"/>
      <c r="AE36" s="197">
        <f t="shared" ref="AE36" si="36">AE31</f>
        <v>4.5</v>
      </c>
      <c r="AF36" s="490"/>
      <c r="AG36" s="198">
        <v>7.82</v>
      </c>
      <c r="AH36" s="199" t="str">
        <f t="shared" si="0"/>
        <v>×</v>
      </c>
      <c r="AI36" s="570"/>
      <c r="AJ36" s="573"/>
    </row>
    <row r="37" spans="1:36" ht="14">
      <c r="A37" s="523"/>
      <c r="B37" s="526"/>
      <c r="C37" s="530"/>
      <c r="D37" s="232">
        <f t="shared" si="29"/>
        <v>0</v>
      </c>
      <c r="E37" s="233">
        <f t="shared" si="30"/>
        <v>0</v>
      </c>
      <c r="F37" s="234">
        <f t="shared" si="31"/>
        <v>0</v>
      </c>
      <c r="G37" s="235">
        <v>2024</v>
      </c>
      <c r="H37" s="236">
        <f t="shared" si="32"/>
        <v>6</v>
      </c>
      <c r="I37" s="514"/>
      <c r="J37" s="508"/>
      <c r="K37" s="505"/>
      <c r="L37" s="517"/>
      <c r="M37" s="508"/>
      <c r="N37" s="511"/>
      <c r="O37" s="269">
        <f>IF(OR(E31&gt;G37,F31=""),0,L31*0.9)</f>
        <v>0</v>
      </c>
      <c r="P37" s="192"/>
      <c r="Q37" s="505"/>
      <c r="R37" s="193" t="str">
        <f>IF(AND(D31="スギ",H37&lt;=20),1.57,"")&amp;IF(AND(D31="スギ",H37&gt;20),1.23,"")&amp;IF(AND(D31="ヒノキ",H37&lt;=20),1.55,"")&amp;IF(AND(D31="ヒノキ",H37&gt;20),1.24,"")&amp;IF(AND(D31="サワラ",H37&lt;=20),1.55,"")&amp;IF(AND(D31="サワラ",H37&gt;20),1.24,"")&amp;IF(AND(D31="アカマツ",H37&lt;=20),1.63,"")&amp;IF(AND(D31="アカマツ",H37&gt;20),1.23,"")&amp;IF(AND(D31="クロマツ",H37&lt;=20),1.39,"")&amp;IF(AND(D31="クロマツ",H37&gt;20),1.36,"")&amp;IF(AND(D31="ヒバ",H37&lt;=20),2.38,"")&amp;IF(AND(D31="ヒバ",H37&gt;20),1.41,"")&amp;IF(AND(D31="カラマツ",H37&lt;=20),1.5,"")&amp;IF(AND(D31="カラマツ",H37&gt;20),1.15,"")&amp;IF(D31="モミ",1.4,"")&amp;IF(AND(D31="トドマツ",H37&lt;=20),1.88,"")&amp;IF(AND(D31="トドマツ",H37&gt;20),1.38,"")&amp;IF(D31="ツガ",1.4,"")&amp;IF(AND(D31="エゾマツ",H37&lt;=20),2.18,"")&amp;IF(AND(D31="エゾマツ",H37&gt;20),1.48,"")&amp;IF(AND(D31="アカエゾマツ",D31&lt;=20),2.17,"")&amp;IF(AND(D31="アカエゾマツ",D31&gt;20),1.67,"")&amp;IF(AND(D31="マキ",D31&lt;=20),1.39,"")&amp;IF(AND(D31="マキ",D31&gt;20),1.23,"")&amp;IF(AND(D31="イチイ",H37&lt;=20),1.39,"")&amp;IF(AND(D31="イチイ",H37&gt;20),1.23,"")&amp;IF(AND(D31="イチョウ",H37&lt;=20),1.5,"")&amp;IF(AND(D31="イチョウ",H37&gt;20),1.15,"")&amp;IF(D31="外来針葉樹",1.41,"")&amp;IF(AND(D31="クヌギ",H37&lt;=20),1.36,"")&amp;IF(AND(D31="クヌギ",H37&gt;20),1.32,"")</f>
        <v/>
      </c>
      <c r="S37" s="499"/>
      <c r="T37" s="520"/>
      <c r="U37" s="276" t="e">
        <f>O31*P37*Q31*R37*S31*44/12</f>
        <v>#VALUE!</v>
      </c>
      <c r="V37" s="276" t="e">
        <f>U37*T31</f>
        <v>#VALUE!</v>
      </c>
      <c r="W37" s="276" t="e">
        <f>SUM(U37:V37)</f>
        <v>#VALUE!</v>
      </c>
      <c r="X37" s="194" t="str">
        <f>X31</f>
        <v>ヒノキ</v>
      </c>
      <c r="Y37" s="490"/>
      <c r="Z37" s="195">
        <f>Z31</f>
        <v>1990</v>
      </c>
      <c r="AA37" s="490"/>
      <c r="AB37" s="191">
        <v>2024</v>
      </c>
      <c r="AC37" s="196"/>
      <c r="AD37" s="490"/>
      <c r="AE37" s="197">
        <f t="shared" ref="AE37" si="37">AE31</f>
        <v>4.5</v>
      </c>
      <c r="AF37" s="490"/>
      <c r="AG37" s="198">
        <v>7.82</v>
      </c>
      <c r="AH37" s="199" t="str">
        <f t="shared" ref="AH37:AH56" si="38">IF(P37=AG37,"○","×")</f>
        <v>×</v>
      </c>
      <c r="AI37" s="570"/>
      <c r="AJ37" s="573"/>
    </row>
    <row r="38" spans="1:36" ht="14">
      <c r="A38" s="523"/>
      <c r="B38" s="526"/>
      <c r="C38" s="530"/>
      <c r="D38" s="232">
        <f t="shared" si="29"/>
        <v>0</v>
      </c>
      <c r="E38" s="233">
        <f t="shared" si="30"/>
        <v>0</v>
      </c>
      <c r="F38" s="234">
        <f t="shared" si="31"/>
        <v>0</v>
      </c>
      <c r="G38" s="235">
        <v>2025</v>
      </c>
      <c r="H38" s="236">
        <f t="shared" si="32"/>
        <v>7</v>
      </c>
      <c r="I38" s="514"/>
      <c r="J38" s="508"/>
      <c r="K38" s="505"/>
      <c r="L38" s="517"/>
      <c r="M38" s="508"/>
      <c r="N38" s="511"/>
      <c r="O38" s="269">
        <f>IF(OR(E31&gt;G38,F31=""),0,L31*0.9)</f>
        <v>0</v>
      </c>
      <c r="P38" s="192"/>
      <c r="Q38" s="505"/>
      <c r="R38" s="193" t="str">
        <f>IF(AND(D31="スギ",H38&lt;=20),1.57,"")&amp;IF(AND(D31="スギ",H38&gt;20),1.23,"")&amp;IF(AND(D31="ヒノキ",H38&lt;=20),1.55,"")&amp;IF(AND(D31="ヒノキ",H38&gt;20),1.24,"")&amp;IF(AND(D31="サワラ",H38&lt;=20),1.55,"")&amp;IF(AND(D31="サワラ",H38&gt;20),1.24,"")&amp;IF(AND(D31="アカマツ",H38&lt;=20),1.63,"")&amp;IF(AND(D31="アカマツ",H38&gt;20),1.23,"")&amp;IF(AND(D31="クロマツ",H38&lt;=20),1.39,"")&amp;IF(AND(D31="クロマツ",H38&gt;20),1.36,"")&amp;IF(AND(D31="ヒバ",H38&lt;=20),2.38,"")&amp;IF(AND(D31="ヒバ",H38&gt;20),1.41,"")&amp;IF(AND(D31="カラマツ",H38&lt;=20),1.5,"")&amp;IF(AND(D31="カラマツ",H38&gt;20),1.15,"")&amp;IF(D31="モミ",1.4,"")&amp;IF(AND(D31="トドマツ",H38&lt;=20),1.88,"")&amp;IF(AND(D31="トドマツ",H38&gt;20),1.38,"")&amp;IF(D31="ツガ",1.4,"")&amp;IF(AND(D31="エゾマツ",H38&lt;=20),2.18,"")&amp;IF(AND(D31="エゾマツ",H38&gt;20),1.48,"")&amp;IF(AND(D31="アカエゾマツ",D31&lt;=20),2.17,"")&amp;IF(AND(D31="アカエゾマツ",D31&gt;20),1.67,"")&amp;IF(AND(D31="マキ",D31&lt;=20),1.39,"")&amp;IF(AND(D31="マキ",D31&gt;20),1.23,"")&amp;IF(AND(D31="イチイ",H38&lt;=20),1.39,"")&amp;IF(AND(D31="イチイ",H38&gt;20),1.23,"")&amp;IF(AND(D31="イチョウ",H38&lt;=20),1.5,"")&amp;IF(AND(D31="イチョウ",H38&gt;20),1.15,"")&amp;IF(D31="外来針葉樹",1.41,"")&amp;IF(AND(D31="クヌギ",H38&lt;=20),1.36,"")&amp;IF(AND(D31="クヌギ",H38&gt;20),1.32,"")</f>
        <v/>
      </c>
      <c r="S38" s="499"/>
      <c r="T38" s="520"/>
      <c r="U38" s="276" t="e">
        <f>O31*P38*Q31*R38*S31*44/12</f>
        <v>#VALUE!</v>
      </c>
      <c r="V38" s="276" t="e">
        <f>U38*T31</f>
        <v>#VALUE!</v>
      </c>
      <c r="W38" s="276" t="e">
        <f t="shared" si="27"/>
        <v>#VALUE!</v>
      </c>
      <c r="X38" s="194" t="str">
        <f>X31</f>
        <v>ヒノキ</v>
      </c>
      <c r="Y38" s="490"/>
      <c r="Z38" s="195">
        <f>Z31</f>
        <v>1990</v>
      </c>
      <c r="AA38" s="490"/>
      <c r="AB38" s="191">
        <v>2025</v>
      </c>
      <c r="AC38" s="196"/>
      <c r="AD38" s="490"/>
      <c r="AE38" s="197">
        <f t="shared" ref="AE38" si="39">AE31</f>
        <v>4.5</v>
      </c>
      <c r="AF38" s="490"/>
      <c r="AG38" s="198">
        <v>7.82</v>
      </c>
      <c r="AH38" s="199" t="str">
        <f t="shared" si="38"/>
        <v>×</v>
      </c>
      <c r="AI38" s="570"/>
      <c r="AJ38" s="573"/>
    </row>
    <row r="39" spans="1:36" ht="14">
      <c r="A39" s="523"/>
      <c r="B39" s="526"/>
      <c r="C39" s="530"/>
      <c r="D39" s="232">
        <f t="shared" si="29"/>
        <v>0</v>
      </c>
      <c r="E39" s="233">
        <f t="shared" si="30"/>
        <v>0</v>
      </c>
      <c r="F39" s="234">
        <f t="shared" si="31"/>
        <v>0</v>
      </c>
      <c r="G39" s="235">
        <v>2026</v>
      </c>
      <c r="H39" s="236">
        <f t="shared" si="32"/>
        <v>8</v>
      </c>
      <c r="I39" s="514"/>
      <c r="J39" s="508"/>
      <c r="K39" s="505"/>
      <c r="L39" s="517"/>
      <c r="M39" s="508"/>
      <c r="N39" s="511"/>
      <c r="O39" s="269">
        <f>IF(OR(E31&gt;G39,F31=""),0,L31*0.9)</f>
        <v>0</v>
      </c>
      <c r="P39" s="192"/>
      <c r="Q39" s="505"/>
      <c r="R39" s="193" t="str">
        <f>IF(AND(D31="スギ",H39&lt;=20),1.57,"")&amp;IF(AND(D31="スギ",H39&gt;20),1.23,"")&amp;IF(AND(D31="ヒノキ",H39&lt;=20),1.55,"")&amp;IF(AND(D31="ヒノキ",H39&gt;20),1.24,"")&amp;IF(AND(D31="サワラ",H39&lt;=20),1.55,"")&amp;IF(AND(D31="サワラ",H39&gt;20),1.24,"")&amp;IF(AND(D31="アカマツ",H39&lt;=20),1.63,"")&amp;IF(AND(D31="アカマツ",H39&gt;20),1.23,"")&amp;IF(AND(D31="クロマツ",H39&lt;=20),1.39,"")&amp;IF(AND(D31="クロマツ",H39&gt;20),1.36,"")&amp;IF(AND(D31="ヒバ",H39&lt;=20),2.38,"")&amp;IF(AND(D31="ヒバ",H39&gt;20),1.41,"")&amp;IF(AND(D31="カラマツ",H39&lt;=20),1.5,"")&amp;IF(AND(D31="カラマツ",H39&gt;20),1.15,"")&amp;IF(D31="モミ",1.4,"")&amp;IF(AND(D31="トドマツ",H39&lt;=20),1.88,"")&amp;IF(AND(D31="トドマツ",H39&gt;20),1.38,"")&amp;IF(D31="ツガ",1.4,"")&amp;IF(AND(D31="エゾマツ",H39&lt;=20),2.18,"")&amp;IF(AND(D31="エゾマツ",H39&gt;20),1.48,"")&amp;IF(AND(D31="アカエゾマツ",D31&lt;=20),2.17,"")&amp;IF(AND(D31="アカエゾマツ",D31&gt;20),1.67,"")&amp;IF(AND(D31="マキ",D31&lt;=20),1.39,"")&amp;IF(AND(D31="マキ",D31&gt;20),1.23,"")&amp;IF(AND(D31="イチイ",H39&lt;=20),1.39,"")&amp;IF(AND(D31="イチイ",H39&gt;20),1.23,"")&amp;IF(AND(D31="イチョウ",H39&lt;=20),1.5,"")&amp;IF(AND(D31="イチョウ",H39&gt;20),1.15,"")&amp;IF(D31="外来針葉樹",1.41,"")&amp;IF(AND(D31="クヌギ",H39&lt;=20),1.36,"")&amp;IF(AND(D31="クヌギ",H39&gt;20),1.32,"")</f>
        <v/>
      </c>
      <c r="S39" s="499"/>
      <c r="T39" s="520"/>
      <c r="U39" s="276" t="e">
        <f>O31*P39*Q31*R39*S31*44/12</f>
        <v>#VALUE!</v>
      </c>
      <c r="V39" s="276" t="e">
        <f>U39*T31</f>
        <v>#VALUE!</v>
      </c>
      <c r="W39" s="276" t="e">
        <f t="shared" si="27"/>
        <v>#VALUE!</v>
      </c>
      <c r="X39" s="194" t="str">
        <f>X31</f>
        <v>ヒノキ</v>
      </c>
      <c r="Y39" s="490"/>
      <c r="Z39" s="195">
        <f>Z31</f>
        <v>1990</v>
      </c>
      <c r="AA39" s="490"/>
      <c r="AB39" s="191">
        <v>2026</v>
      </c>
      <c r="AC39" s="196"/>
      <c r="AD39" s="490"/>
      <c r="AE39" s="197">
        <f t="shared" ref="AE39" si="40">AE31</f>
        <v>4.5</v>
      </c>
      <c r="AF39" s="490"/>
      <c r="AG39" s="198">
        <v>7.82</v>
      </c>
      <c r="AH39" s="199" t="str">
        <f t="shared" si="38"/>
        <v>×</v>
      </c>
      <c r="AI39" s="570"/>
      <c r="AJ39" s="573"/>
    </row>
    <row r="40" spans="1:36" ht="14">
      <c r="A40" s="523"/>
      <c r="B40" s="527"/>
      <c r="C40" s="531"/>
      <c r="D40" s="232">
        <f t="shared" si="29"/>
        <v>0</v>
      </c>
      <c r="E40" s="233">
        <f t="shared" si="30"/>
        <v>0</v>
      </c>
      <c r="F40" s="234">
        <f t="shared" si="31"/>
        <v>0</v>
      </c>
      <c r="G40" s="235">
        <v>2027</v>
      </c>
      <c r="H40" s="236">
        <f t="shared" si="32"/>
        <v>9</v>
      </c>
      <c r="I40" s="514"/>
      <c r="J40" s="508"/>
      <c r="K40" s="505"/>
      <c r="L40" s="517"/>
      <c r="M40" s="508"/>
      <c r="N40" s="511"/>
      <c r="O40" s="269">
        <f>IF(OR(E31&gt;G40,F31=""),0,L31*0.9)</f>
        <v>0</v>
      </c>
      <c r="P40" s="192"/>
      <c r="Q40" s="505"/>
      <c r="R40" s="193" t="str">
        <f>IF(AND(D31="スギ",H40&lt;=20),1.57,"")&amp;IF(AND(D31="スギ",H40&gt;20),1.23,"")&amp;IF(AND(D31="ヒノキ",H40&lt;=20),1.55,"")&amp;IF(AND(D31="ヒノキ",H40&gt;20),1.24,"")&amp;IF(AND(D31="サワラ",H40&lt;=20),1.55,"")&amp;IF(AND(D31="サワラ",H40&gt;20),1.24,"")&amp;IF(AND(D31="アカマツ",H40&lt;=20),1.63,"")&amp;IF(AND(D31="アカマツ",H40&gt;20),1.23,"")&amp;IF(AND(D31="クロマツ",H40&lt;=20),1.39,"")&amp;IF(AND(D31="クロマツ",H40&gt;20),1.36,"")&amp;IF(AND(D31="ヒバ",H40&lt;=20),2.38,"")&amp;IF(AND(D31="ヒバ",H40&gt;20),1.41,"")&amp;IF(AND(D31="カラマツ",H40&lt;=20),1.5,"")&amp;IF(AND(D31="カラマツ",H40&gt;20),1.15,"")&amp;IF(D31="モミ",1.4,"")&amp;IF(AND(D31="トドマツ",H40&lt;=20),1.88,"")&amp;IF(AND(D31="トドマツ",H40&gt;20),1.38,"")&amp;IF(D31="ツガ",1.4,"")&amp;IF(AND(D31="エゾマツ",H40&lt;=20),2.18,"")&amp;IF(AND(D31="エゾマツ",H40&gt;20),1.48,"")&amp;IF(AND(D31="アカエゾマツ",D31&lt;=20),2.17,"")&amp;IF(AND(D31="アカエゾマツ",D31&gt;20),1.67,"")&amp;IF(AND(D31="マキ",D31&lt;=20),1.39,"")&amp;IF(AND(D31="マキ",D31&gt;20),1.23,"")&amp;IF(AND(D31="イチイ",H40&lt;=20),1.39,"")&amp;IF(AND(D31="イチイ",H40&gt;20),1.23,"")&amp;IF(AND(D31="イチョウ",H40&lt;=20),1.5,"")&amp;IF(AND(D31="イチョウ",H40&gt;20),1.15,"")&amp;IF(D31="外来針葉樹",1.41,"")&amp;IF(AND(D31="クヌギ",H40&lt;=20),1.36,"")&amp;IF(AND(D31="クヌギ",H40&gt;20),1.32,"")</f>
        <v/>
      </c>
      <c r="S40" s="499"/>
      <c r="T40" s="520"/>
      <c r="U40" s="276" t="e">
        <f>O31*P40*Q31*R40*S31*44/12</f>
        <v>#VALUE!</v>
      </c>
      <c r="V40" s="276" t="e">
        <f>U40*T31</f>
        <v>#VALUE!</v>
      </c>
      <c r="W40" s="276" t="e">
        <f t="shared" si="27"/>
        <v>#VALUE!</v>
      </c>
      <c r="X40" s="194" t="str">
        <f>X31</f>
        <v>ヒノキ</v>
      </c>
      <c r="Y40" s="490"/>
      <c r="Z40" s="195">
        <f>Z31</f>
        <v>1990</v>
      </c>
      <c r="AA40" s="490"/>
      <c r="AB40" s="191">
        <v>2027</v>
      </c>
      <c r="AC40" s="196"/>
      <c r="AD40" s="490"/>
      <c r="AE40" s="197">
        <f t="shared" ref="AE40" si="41">AE31</f>
        <v>4.5</v>
      </c>
      <c r="AF40" s="490"/>
      <c r="AG40" s="198">
        <v>7.82</v>
      </c>
      <c r="AH40" s="199" t="str">
        <f t="shared" si="38"/>
        <v>×</v>
      </c>
      <c r="AI40" s="570"/>
      <c r="AJ40" s="573"/>
    </row>
    <row r="41" spans="1:36" ht="14">
      <c r="A41" s="523"/>
      <c r="B41" s="527"/>
      <c r="C41" s="531"/>
      <c r="D41" s="232">
        <f t="shared" si="29"/>
        <v>0</v>
      </c>
      <c r="E41" s="233">
        <f t="shared" si="30"/>
        <v>0</v>
      </c>
      <c r="F41" s="234">
        <f t="shared" si="31"/>
        <v>0</v>
      </c>
      <c r="G41" s="235">
        <v>2028</v>
      </c>
      <c r="H41" s="236">
        <f t="shared" si="32"/>
        <v>10</v>
      </c>
      <c r="I41" s="514"/>
      <c r="J41" s="508"/>
      <c r="K41" s="505"/>
      <c r="L41" s="517"/>
      <c r="M41" s="508"/>
      <c r="N41" s="511"/>
      <c r="O41" s="269">
        <f>IF(OR(E31&gt;G41,F31=""),0,L31*0.9)</f>
        <v>0</v>
      </c>
      <c r="P41" s="192"/>
      <c r="Q41" s="505"/>
      <c r="R41" s="193" t="str">
        <f>IF(AND(D31="スギ",H41&lt;=20),1.57,"")&amp;IF(AND(D31="スギ",H41&gt;20),1.23,"")&amp;IF(AND(D31="ヒノキ",H41&lt;=20),1.55,"")&amp;IF(AND(D31="ヒノキ",H41&gt;20),1.24,"")&amp;IF(AND(D31="サワラ",H41&lt;=20),1.55,"")&amp;IF(AND(D31="サワラ",H41&gt;20),1.24,"")&amp;IF(AND(D31="アカマツ",H41&lt;=20),1.63,"")&amp;IF(AND(D31="アカマツ",H41&gt;20),1.23,"")&amp;IF(AND(D31="クロマツ",H41&lt;=20),1.39,"")&amp;IF(AND(D31="クロマツ",H41&gt;20),1.36,"")&amp;IF(AND(D31="ヒバ",H41&lt;=20),2.38,"")&amp;IF(AND(D31="ヒバ",H41&gt;20),1.41,"")&amp;IF(AND(D31="カラマツ",H41&lt;=20),1.5,"")&amp;IF(AND(D31="カラマツ",H41&gt;20),1.15,"")&amp;IF(D31="モミ",1.4,"")&amp;IF(AND(D31="トドマツ",H41&lt;=20),1.88,"")&amp;IF(AND(D31="トドマツ",H41&gt;20),1.38,"")&amp;IF(D31="ツガ",1.4,"")&amp;IF(AND(D31="エゾマツ",H41&lt;=20),2.18,"")&amp;IF(AND(D31="エゾマツ",H41&gt;20),1.48,"")&amp;IF(AND(D31="アカエゾマツ",D31&lt;=20),2.17,"")&amp;IF(AND(D31="アカエゾマツ",D31&gt;20),1.67,"")&amp;IF(AND(D31="マキ",D31&lt;=20),1.39,"")&amp;IF(AND(D31="マキ",D31&gt;20),1.23,"")&amp;IF(AND(D31="イチイ",H41&lt;=20),1.39,"")&amp;IF(AND(D31="イチイ",H41&gt;20),1.23,"")&amp;IF(AND(D31="イチョウ",H41&lt;=20),1.5,"")&amp;IF(AND(D31="イチョウ",H41&gt;20),1.15,"")&amp;IF(D31="外来針葉樹",1.41,"")&amp;IF(AND(D31="クヌギ",H41&lt;=20),1.36,"")&amp;IF(AND(D31="クヌギ",H41&gt;20),1.32,"")</f>
        <v/>
      </c>
      <c r="S41" s="499"/>
      <c r="T41" s="520"/>
      <c r="U41" s="276" t="e">
        <f>O31*P41*Q31*R41*S31*44/12</f>
        <v>#VALUE!</v>
      </c>
      <c r="V41" s="276" t="e">
        <f>U41*T31</f>
        <v>#VALUE!</v>
      </c>
      <c r="W41" s="276" t="e">
        <f t="shared" si="27"/>
        <v>#VALUE!</v>
      </c>
      <c r="X41" s="194" t="str">
        <f>X31</f>
        <v>ヒノキ</v>
      </c>
      <c r="Y41" s="490"/>
      <c r="Z41" s="195">
        <f>Z31</f>
        <v>1990</v>
      </c>
      <c r="AA41" s="490"/>
      <c r="AB41" s="191">
        <v>2028</v>
      </c>
      <c r="AC41" s="196"/>
      <c r="AD41" s="490"/>
      <c r="AE41" s="197">
        <f t="shared" ref="AE41" si="42">AE31</f>
        <v>4.5</v>
      </c>
      <c r="AF41" s="490"/>
      <c r="AG41" s="198">
        <v>7.82</v>
      </c>
      <c r="AH41" s="199" t="str">
        <f t="shared" si="38"/>
        <v>×</v>
      </c>
      <c r="AI41" s="570"/>
      <c r="AJ41" s="573"/>
    </row>
    <row r="42" spans="1:36" ht="14">
      <c r="A42" s="523"/>
      <c r="B42" s="527"/>
      <c r="C42" s="531"/>
      <c r="D42" s="232">
        <f t="shared" si="29"/>
        <v>0</v>
      </c>
      <c r="E42" s="233">
        <f t="shared" si="30"/>
        <v>0</v>
      </c>
      <c r="F42" s="234">
        <f t="shared" si="31"/>
        <v>0</v>
      </c>
      <c r="G42" s="235">
        <v>2029</v>
      </c>
      <c r="H42" s="236">
        <f t="shared" si="32"/>
        <v>11</v>
      </c>
      <c r="I42" s="514"/>
      <c r="J42" s="508"/>
      <c r="K42" s="505"/>
      <c r="L42" s="517"/>
      <c r="M42" s="508"/>
      <c r="N42" s="511"/>
      <c r="O42" s="269">
        <f>IF(OR(E31&gt;G42,F31=""),0,L31*0.9)</f>
        <v>0</v>
      </c>
      <c r="P42" s="192"/>
      <c r="Q42" s="505"/>
      <c r="R42" s="193" t="str">
        <f>IF(AND(D31="スギ",H42&lt;=20),1.57,"")&amp;IF(AND(D31="スギ",H42&gt;20),1.23,"")&amp;IF(AND(D31="ヒノキ",H42&lt;=20),1.55,"")&amp;IF(AND(D31="ヒノキ",H42&gt;20),1.24,"")&amp;IF(AND(D31="サワラ",H42&lt;=20),1.55,"")&amp;IF(AND(D31="サワラ",H42&gt;20),1.24,"")&amp;IF(AND(D31="アカマツ",H42&lt;=20),1.63,"")&amp;IF(AND(D31="アカマツ",H42&gt;20),1.23,"")&amp;IF(AND(D31="クロマツ",H42&lt;=20),1.39,"")&amp;IF(AND(D31="クロマツ",H42&gt;20),1.36,"")&amp;IF(AND(D31="ヒバ",H42&lt;=20),2.38,"")&amp;IF(AND(D31="ヒバ",H42&gt;20),1.41,"")&amp;IF(AND(D31="カラマツ",H42&lt;=20),1.5,"")&amp;IF(AND(D31="カラマツ",H42&gt;20),1.15,"")&amp;IF(D31="モミ",1.4,"")&amp;IF(AND(D31="トドマツ",H42&lt;=20),1.88,"")&amp;IF(AND(D31="トドマツ",H42&gt;20),1.38,"")&amp;IF(D31="ツガ",1.4,"")&amp;IF(AND(D31="エゾマツ",H42&lt;=20),2.18,"")&amp;IF(AND(D31="エゾマツ",H42&gt;20),1.48,"")&amp;IF(AND(D31="アカエゾマツ",D31&lt;=20),2.17,"")&amp;IF(AND(D31="アカエゾマツ",D31&gt;20),1.67,"")&amp;IF(AND(D31="マキ",D31&lt;=20),1.39,"")&amp;IF(AND(D31="マキ",D31&gt;20),1.23,"")&amp;IF(AND(D31="イチイ",H42&lt;=20),1.39,"")&amp;IF(AND(D31="イチイ",H42&gt;20),1.23,"")&amp;IF(AND(D31="イチョウ",H42&lt;=20),1.5,"")&amp;IF(AND(D31="イチョウ",H42&gt;20),1.15,"")&amp;IF(D31="外来針葉樹",1.41,"")&amp;IF(AND(D31="クヌギ",H42&lt;=20),1.36,"")&amp;IF(AND(D31="クヌギ",H42&gt;20),1.32,"")</f>
        <v/>
      </c>
      <c r="S42" s="499"/>
      <c r="T42" s="520"/>
      <c r="U42" s="276" t="e">
        <f>O31*P42*Q31*R42*S31*44/12</f>
        <v>#VALUE!</v>
      </c>
      <c r="V42" s="276" t="e">
        <f>U42*T31</f>
        <v>#VALUE!</v>
      </c>
      <c r="W42" s="276" t="e">
        <f t="shared" si="27"/>
        <v>#VALUE!</v>
      </c>
      <c r="X42" s="194" t="str">
        <f>X31</f>
        <v>ヒノキ</v>
      </c>
      <c r="Y42" s="490"/>
      <c r="Z42" s="195">
        <f>Z31</f>
        <v>1990</v>
      </c>
      <c r="AA42" s="490"/>
      <c r="AB42" s="191">
        <v>2029</v>
      </c>
      <c r="AC42" s="196"/>
      <c r="AD42" s="490"/>
      <c r="AE42" s="197">
        <f t="shared" ref="AE42" si="43">AE31</f>
        <v>4.5</v>
      </c>
      <c r="AF42" s="490"/>
      <c r="AG42" s="198">
        <v>7.82</v>
      </c>
      <c r="AH42" s="199" t="str">
        <f t="shared" si="38"/>
        <v>×</v>
      </c>
      <c r="AI42" s="570"/>
      <c r="AJ42" s="573"/>
    </row>
    <row r="43" spans="1:36" ht="14.5" thickBot="1">
      <c r="A43" s="524"/>
      <c r="B43" s="528"/>
      <c r="C43" s="532"/>
      <c r="D43" s="232">
        <f t="shared" si="29"/>
        <v>0</v>
      </c>
      <c r="E43" s="233">
        <f t="shared" si="30"/>
        <v>0</v>
      </c>
      <c r="F43" s="234">
        <f t="shared" si="31"/>
        <v>0</v>
      </c>
      <c r="G43" s="237">
        <v>2030</v>
      </c>
      <c r="H43" s="236">
        <f t="shared" si="32"/>
        <v>12</v>
      </c>
      <c r="I43" s="515"/>
      <c r="J43" s="509"/>
      <c r="K43" s="506"/>
      <c r="L43" s="518"/>
      <c r="M43" s="509"/>
      <c r="N43" s="512"/>
      <c r="O43" s="270">
        <f>IF(OR(E31&gt;G43,F31=""),0,L31*0.9)</f>
        <v>0</v>
      </c>
      <c r="P43" s="201"/>
      <c r="Q43" s="506"/>
      <c r="R43" s="202" t="str">
        <f>IF(AND(D31="スギ",H43&lt;=20),1.57,"")&amp;IF(AND(D31="スギ",H43&gt;20),1.23,"")&amp;IF(AND(D31="ヒノキ",H43&lt;=20),1.55,"")&amp;IF(AND(D31="ヒノキ",H43&gt;20),1.24,"")&amp;IF(AND(D31="サワラ",H43&lt;=20),1.55,"")&amp;IF(AND(D31="サワラ",H43&gt;20),1.24,"")&amp;IF(AND(D31="アカマツ",H43&lt;=20),1.63,"")&amp;IF(AND(D31="アカマツ",H43&gt;20),1.23,"")&amp;IF(AND(D31="クロマツ",H43&lt;=20),1.39,"")&amp;IF(AND(D31="クロマツ",H43&gt;20),1.36,"")&amp;IF(AND(D31="ヒバ",H43&lt;=20),2.38,"")&amp;IF(AND(D31="ヒバ",H43&gt;20),1.41,"")&amp;IF(AND(D31="カラマツ",H43&lt;=20),1.5,"")&amp;IF(AND(D31="カラマツ",H43&gt;20),1.15,"")&amp;IF(D31="モミ",1.4,"")&amp;IF(AND(D31="トドマツ",H43&lt;=20),1.88,"")&amp;IF(AND(D31="トドマツ",H43&gt;20),1.38,"")&amp;IF(D31="ツガ",1.4,"")&amp;IF(AND(D31="エゾマツ",H43&lt;=20),2.18,"")&amp;IF(AND(D31="エゾマツ",H43&gt;20),1.48,"")&amp;IF(AND(D31="アカエゾマツ",D31&lt;=20),2.17,"")&amp;IF(AND(D31="アカエゾマツ",D31&gt;20),1.67,"")&amp;IF(AND(D31="マキ",D31&lt;=20),1.39,"")&amp;IF(AND(D31="マキ",D31&gt;20),1.23,"")&amp;IF(AND(D31="イチイ",H43&lt;=20),1.39,"")&amp;IF(AND(D31="イチイ",H43&gt;20),1.23,"")&amp;IF(AND(D31="イチョウ",H43&lt;=20),1.5,"")&amp;IF(AND(D31="イチョウ",H43&gt;20),1.15,"")&amp;IF(D31="外来針葉樹",1.41,"")&amp;IF(AND(D31="クヌギ",H43&lt;=20),1.36,"")&amp;IF(AND(D31="クヌギ",H43&gt;20),1.32,"")</f>
        <v/>
      </c>
      <c r="S43" s="500"/>
      <c r="T43" s="521"/>
      <c r="U43" s="277" t="e">
        <f>O31*P43*Q31*R43*S31*44/12</f>
        <v>#VALUE!</v>
      </c>
      <c r="V43" s="277" t="e">
        <f>U43*T31</f>
        <v>#VALUE!</v>
      </c>
      <c r="W43" s="279" t="e">
        <f t="shared" si="27"/>
        <v>#VALUE!</v>
      </c>
      <c r="X43" s="203" t="str">
        <f>X31</f>
        <v>ヒノキ</v>
      </c>
      <c r="Y43" s="491"/>
      <c r="Z43" s="204">
        <f>Z31</f>
        <v>1990</v>
      </c>
      <c r="AA43" s="491"/>
      <c r="AB43" s="200">
        <v>2030</v>
      </c>
      <c r="AC43" s="205"/>
      <c r="AD43" s="491"/>
      <c r="AE43" s="206">
        <f t="shared" ref="AE43" si="44">AE31</f>
        <v>4.5</v>
      </c>
      <c r="AF43" s="491"/>
      <c r="AG43" s="207">
        <v>7.82</v>
      </c>
      <c r="AH43" s="208" t="str">
        <f t="shared" si="38"/>
        <v>×</v>
      </c>
      <c r="AI43" s="571"/>
      <c r="AJ43" s="574"/>
    </row>
    <row r="44" spans="1:36" ht="14">
      <c r="A44" s="492"/>
      <c r="B44" s="495"/>
      <c r="C44" s="495"/>
      <c r="D44" s="178"/>
      <c r="E44" s="179"/>
      <c r="F44" s="180"/>
      <c r="G44" s="242">
        <v>2018</v>
      </c>
      <c r="H44" s="182"/>
      <c r="I44" s="513"/>
      <c r="J44" s="507"/>
      <c r="K44" s="504"/>
      <c r="L44" s="516"/>
      <c r="M44" s="507"/>
      <c r="N44" s="510"/>
      <c r="O44" s="271">
        <f>IF(OR(E44&gt;G44,F44=""),0,L44*0.9)</f>
        <v>0</v>
      </c>
      <c r="P44" s="183"/>
      <c r="Q44" s="504" t="str">
        <f t="shared" ref="Q44" si="45">IF(D44="スギ",0.314,"")&amp;IF(D44="ヒノキ",0.407,"")&amp;IF(D44="サワラ",0.287,"")&amp;IF(D44="アカマツ",0.451,"")&amp;IF(D44="クロマツ",0.464,"")&amp;IF(D44="ヒバ",0.412,"")&amp;IF(D44="カラマツ",0.404,"")&amp;IF(D44="モミ",0.423,"")&amp;IF(D44="トドマツ",0.318,"")&amp;IF(D44="ツガ",0.464,"")&amp;IF(D44="エゾマツ",0.357,"")&amp;IF(D44="アカエゾマツ",0.362,"")&amp;IF(D44="マキ",0.455,"")&amp;IF(D44="イチイ",0.454,"")&amp;IF(D44="イチョウ",0.45,"")&amp;IF(D44="外来針葉樹",0.32,"")&amp;IF(D44="ブナ",0.573,"")&amp;IF(D44="カシ",0.646,"")&amp;IF(D44="クリ",0.419,"")&amp;IF(D44="クヌギ",0.668,"")&amp;IF(D44="ナラ",0.624,"")&amp;IF(D44="ドノロキ",0.291,"")&amp;IF(D44="ハンノキ",0.454,"")&amp;IF(D44="ニレ",0.494,"")&amp;IF(D44="ケヤキ",0.611,"")&amp;IF(D44="カツラ",0.454,"")&amp;IF(D44="ホオノキ",0.386,"")&amp;IF(D44="カエデ",0.519,"")&amp;IF(D44="キハダ",0.344,"")&amp;IF(D44="シナノキ",0.369,"")&amp;IF(D44="センノキ",0.398,"")&amp;IF(D44="キリ",0.234,"")&amp;IF(D44="外来広葉樹",0.66,"")&amp;IF(D44="カンバ",0.468,"")</f>
        <v/>
      </c>
      <c r="R44" s="184" t="str">
        <f>IF(AND(D44="スギ",H44&lt;=20),1.57,"")&amp;IF(AND(D44="スギ",H44&gt;20),1.23,"")&amp;IF(AND(D44="ヒノキ",H44&lt;=20),1.55,"")&amp;IF(AND(D44="ヒノキ",H44&gt;20),1.24,"")&amp;IF(AND(D44="サワラ",H44&lt;=20),1.55,"")&amp;IF(AND(D44="サワラ",H44&gt;20),1.24,"")&amp;IF(AND(D44="アカマツ",H44&lt;=20),1.63,"")&amp;IF(AND(D44="アカマツ",H44&gt;20),1.23,"")&amp;IF(AND(D44="クロマツ",H44&lt;=20),1.39,"")&amp;IF(AND(D44="クロマツ",H44&gt;20),1.36,"")&amp;IF(AND(D44="ヒバ",H44&lt;=20),2.38,"")&amp;IF(AND(D44="ヒバ",H44&gt;20),1.41,"")&amp;IF(AND(D44="カラマツ",H44&lt;=20),1.5,"")&amp;IF(AND(D44="カラマツ",H44&gt;20),1.15,"")&amp;IF(D44="モミ",1.4,"")&amp;IF(AND(D44="トドマツ",H44&lt;=20),1.88,"")&amp;IF(AND(D44="トドマツ",H44&gt;20),1.38,"")&amp;IF(D44="ツガ",1.4,"")&amp;IF(AND(D44="エゾマツ",H44&lt;=20),2.18,"")&amp;IF(AND(D44="エゾマツ",H44&gt;20),1.48,"")&amp;IF(AND(D44="アカエゾマツ",D44&lt;=20),2.17,"")&amp;IF(AND(D44="アカエゾマツ",D44&gt;20),1.67,"")&amp;IF(AND(D44="マキ",D44&lt;=20),1.39,"")&amp;IF(AND(D44="マキ",D44&gt;20),1.23,"")&amp;IF(AND(D44="イチイ",H44&lt;=20),1.39,"")&amp;IF(AND(D44="イチイ",H44&gt;20),1.23,"")&amp;IF(AND(D44="イチョウ",H44&lt;=20),1.5,"")&amp;IF(AND(D44="イチョウ",H44&gt;20),1.15,"")&amp;IF(D44="外来針葉樹",1.41,"")&amp;IF(AND(D44="クヌギ",H44&lt;=20),1.36,"")&amp;IF(AND(D44="クヌギ",H44&gt;20),1.32,"")</f>
        <v/>
      </c>
      <c r="S44" s="498" t="str">
        <f t="shared" ref="S44" si="46">IF(OR(D44="スギ",D44="ヒノキ",D44="サワラ",D44="アカマツ",D44="クロマツ",D44="ヒバ",D44="カラマツ",D44="モミ",D44="トドマツ",D44="ツガ",D44="エゾマツ",D44="アカエゾマツ",D44="マキ",D44="イチイ",D44="イチョウ",D44="外来針葉樹",D44="その他針葉樹"),0.51,IF(OR(D44="ブナ",D44="カシ",D44="クリ",D44="クヌギ",D44="ナラ",D44="ドロノキ",D44="ハンノキ",D44="ニレ",D44="ケヤキ",D44="カツラ",D44="ホオノキ",D44="カエデ",D44="キハダ",D44="シナノキ",D44="センノキ", D44="キリ", D44="カンバ",D44="外来広葉樹",D44="その他広葉樹"),0.48,""))</f>
        <v/>
      </c>
      <c r="T44" s="501" t="str">
        <f t="shared" ref="T44" si="47">IF(D44="スギ",0.25,"")&amp;IF(D44="ヒノキ",0.26,"")&amp;IF(D44="サワラ",0.26,"")&amp;IF(D44="アカマツ",0.26,"")&amp;IF(D44="クロマツ",0.34,"")&amp;IF(D44="ヒバ",0.2,"")&amp;IF(D44="カラマツ",0.29,"")&amp;IF(D44="モミ",0.4,"")&amp;IF(D44="トドマツ",0.21,"")&amp;IF(D44="ツガ",0.4,"")&amp;IF(D44="エゾマツ",0.23,"")&amp;IF(D44="アカエゾマツ",0.21,"")&amp;IF(D44="マキ",0.2,"")&amp;IF(D44="イチイ",0.2,"")&amp;IF(D44="イチョウ",0.2,"")&amp;IF(D44="外来針葉樹",0.17,"")&amp;IF(D44="ブナ",0.26,"")&amp;IF(D44="カシ",0.26,"")&amp;IF(D44="クリ",0.26,"")&amp;IF(D44="クヌギ",0.26,"")&amp;IF(D44="ナラ",0.26,"")&amp;IF(D44="ドノロキ",0.26,"")&amp;IF(D44="ハンノキ",0.26,"")&amp;IF(D44="ニレ",0.26,"")&amp;IF(D44="ケヤキ",0.26,"")&amp;IF(D44="カツラ",0.26,"")&amp;IF(D44="ホオノキ",0.26,"")&amp;IF(D44="カエデ",0.26,"")&amp;IF(D44="キハダ",0.26,"")&amp;IF(D44="シナノキ",0.26,"")&amp;IF(D44="センノキ",0.26,"")&amp;IF(D44="キリ",0.26,"")&amp;IF(D44="外来広葉樹",0.16,"")&amp;IF(D44="カンバ",0.26,"")&amp;IF(D44="その他広葉樹",0.26,"")</f>
        <v/>
      </c>
      <c r="U44" s="275" t="e">
        <f>O44*P44*Q44*R44*S44*44/12</f>
        <v>#VALUE!</v>
      </c>
      <c r="V44" s="275" t="e">
        <f>U44*T44</f>
        <v>#VALUE!</v>
      </c>
      <c r="W44" s="275" t="e">
        <f t="shared" si="27"/>
        <v>#VALUE!</v>
      </c>
      <c r="X44" s="185" t="s">
        <v>313</v>
      </c>
      <c r="Y44" s="489" t="str">
        <f>IF(D44=X44,"○","×")</f>
        <v>×</v>
      </c>
      <c r="Z44" s="186">
        <v>1990</v>
      </c>
      <c r="AA44" s="489" t="str">
        <f>IF(E44=Z44,"○","×")</f>
        <v>×</v>
      </c>
      <c r="AB44" s="181">
        <v>2018</v>
      </c>
      <c r="AC44" s="187"/>
      <c r="AD44" s="489" t="str">
        <f>IF(OR(H44=AC44,H45=AC45,H46=AC46,H47=AC47,H44=AC44,H48=AC48,H49=AC49,H50=AC50,H51=AC51,H52=AC52,H53=AC53,H54=AC54,H55=AC55,H56=AC56),"○","×")</f>
        <v>○</v>
      </c>
      <c r="AE44" s="188">
        <v>4.5</v>
      </c>
      <c r="AF44" s="489" t="str">
        <f>IF(L44=AE44,"○","×")</f>
        <v>×</v>
      </c>
      <c r="AG44" s="189">
        <v>7.82</v>
      </c>
      <c r="AH44" s="190" t="str">
        <f t="shared" si="38"/>
        <v>×</v>
      </c>
      <c r="AI44" s="569" t="s">
        <v>300</v>
      </c>
      <c r="AJ44" s="572"/>
    </row>
    <row r="45" spans="1:36" ht="14">
      <c r="A45" s="493"/>
      <c r="B45" s="496"/>
      <c r="C45" s="496"/>
      <c r="D45" s="232">
        <f>D44</f>
        <v>0</v>
      </c>
      <c r="E45" s="233">
        <f>E44</f>
        <v>0</v>
      </c>
      <c r="F45" s="234">
        <f>F44</f>
        <v>0</v>
      </c>
      <c r="G45" s="235">
        <v>2019</v>
      </c>
      <c r="H45" s="236">
        <f>H44+1</f>
        <v>1</v>
      </c>
      <c r="I45" s="514"/>
      <c r="J45" s="508"/>
      <c r="K45" s="505"/>
      <c r="L45" s="517"/>
      <c r="M45" s="508"/>
      <c r="N45" s="511"/>
      <c r="O45" s="272">
        <f>IF(OR(E44&gt;G45,F44=""),0,L44*0.9)</f>
        <v>0</v>
      </c>
      <c r="P45" s="192"/>
      <c r="Q45" s="505"/>
      <c r="R45" s="193" t="str">
        <f>IF(AND(D44="スギ",H45&lt;=20),1.57,"")&amp;IF(AND(D44="スギ",H45&gt;20),1.23,"")&amp;IF(AND(D44="ヒノキ",H45&lt;=20),1.55,"")&amp;IF(AND(D44="ヒノキ",H45&gt;20),1.24,"")&amp;IF(AND(D44="サワラ",H45&lt;=20),1.55,"")&amp;IF(AND(D44="サワラ",H45&gt;20),1.24,"")&amp;IF(AND(D44="アカマツ",H45&lt;=20),1.63,"")&amp;IF(AND(D44="アカマツ",H45&gt;20),1.23,"")&amp;IF(AND(D44="クロマツ",H45&lt;=20),1.39,"")&amp;IF(AND(D44="クロマツ",H45&gt;20),1.36,"")&amp;IF(AND(D44="ヒバ",H45&lt;=20),2.38,"")&amp;IF(AND(D44="ヒバ",H45&gt;20),1.41,"")&amp;IF(AND(D44="カラマツ",H45&lt;=20),1.5,"")&amp;IF(AND(D44="カラマツ",H45&gt;20),1.15,"")&amp;IF(D44="モミ",1.4,"")&amp;IF(AND(D44="トドマツ",H45&lt;=20),1.88,"")&amp;IF(AND(D44="トドマツ",H45&gt;20),1.38,"")&amp;IF(D44="ツガ",1.4,"")&amp;IF(AND(D44="エゾマツ",H45&lt;=20),2.18,"")&amp;IF(AND(D44="エゾマツ",H45&gt;20),1.48,"")&amp;IF(AND(D44="アカエゾマツ",D44&lt;=20),2.17,"")&amp;IF(AND(D44="アカエゾマツ",D44&gt;20),1.67,"")&amp;IF(AND(D44="マキ",D44&lt;=20),1.39,"")&amp;IF(AND(D44="マキ",D44&gt;20),1.23,"")&amp;IF(AND(D44="イチイ",H45&lt;=20),1.39,"")&amp;IF(AND(D44="イチイ",H45&gt;20),1.23,"")&amp;IF(AND(D44="イチョウ",H45&lt;=20),1.5,"")&amp;IF(AND(D44="イチョウ",H45&gt;20),1.15,"")&amp;IF(D44="外来針葉樹",1.41,"")&amp;IF(AND(D44="クヌギ",H45&lt;=20),1.36,"")&amp;IF(AND(D44="クヌギ",H45&gt;20),1.32,"")</f>
        <v/>
      </c>
      <c r="S45" s="499"/>
      <c r="T45" s="502"/>
      <c r="U45" s="276" t="e">
        <f>O44*P45*Q44*R45*S44*44/12</f>
        <v>#VALUE!</v>
      </c>
      <c r="V45" s="276" t="e">
        <f>U45*T44</f>
        <v>#VALUE!</v>
      </c>
      <c r="W45" s="276" t="e">
        <f t="shared" si="27"/>
        <v>#VALUE!</v>
      </c>
      <c r="X45" s="194" t="str">
        <f>X44</f>
        <v>スギ</v>
      </c>
      <c r="Y45" s="490"/>
      <c r="Z45" s="195">
        <f>Z44</f>
        <v>1990</v>
      </c>
      <c r="AA45" s="490"/>
      <c r="AB45" s="191">
        <v>2019</v>
      </c>
      <c r="AC45" s="196"/>
      <c r="AD45" s="490"/>
      <c r="AE45" s="197">
        <f t="shared" ref="AE45" si="48">AE44</f>
        <v>4.5</v>
      </c>
      <c r="AF45" s="490"/>
      <c r="AG45" s="198">
        <v>7.82</v>
      </c>
      <c r="AH45" s="199" t="str">
        <f t="shared" si="38"/>
        <v>×</v>
      </c>
      <c r="AI45" s="570"/>
      <c r="AJ45" s="573"/>
    </row>
    <row r="46" spans="1:36" ht="14">
      <c r="A46" s="493"/>
      <c r="B46" s="496"/>
      <c r="C46" s="496"/>
      <c r="D46" s="232">
        <f t="shared" ref="D46:D56" si="49">D45</f>
        <v>0</v>
      </c>
      <c r="E46" s="233">
        <f t="shared" ref="E46:E56" si="50">E45</f>
        <v>0</v>
      </c>
      <c r="F46" s="234">
        <f t="shared" ref="F46:F56" si="51">F45</f>
        <v>0</v>
      </c>
      <c r="G46" s="235">
        <v>2020</v>
      </c>
      <c r="H46" s="236">
        <f t="shared" ref="H46:H56" si="52">H45+1</f>
        <v>2</v>
      </c>
      <c r="I46" s="514"/>
      <c r="J46" s="508"/>
      <c r="K46" s="505"/>
      <c r="L46" s="517"/>
      <c r="M46" s="508"/>
      <c r="N46" s="511"/>
      <c r="O46" s="272">
        <f>IF(OR(E44&gt;G46,F44=""),0,L44*0.9)</f>
        <v>0</v>
      </c>
      <c r="P46" s="192"/>
      <c r="Q46" s="505"/>
      <c r="R46" s="193" t="str">
        <f>IF(AND(D44="スギ",H46&lt;=20),1.57,"")&amp;IF(AND(D44="スギ",H46&gt;20),1.23,"")&amp;IF(AND(D44="ヒノキ",H46&lt;=20),1.55,"")&amp;IF(AND(D44="ヒノキ",H46&gt;20),1.24,"")&amp;IF(AND(D44="サワラ",H46&lt;=20),1.55,"")&amp;IF(AND(D44="サワラ",H46&gt;20),1.24,"")&amp;IF(AND(D44="アカマツ",H46&lt;=20),1.63,"")&amp;IF(AND(D44="アカマツ",H46&gt;20),1.23,"")&amp;IF(AND(D44="クロマツ",H46&lt;=20),1.39,"")&amp;IF(AND(D44="クロマツ",H46&gt;20),1.36,"")&amp;IF(AND(D44="ヒバ",H46&lt;=20),2.38,"")&amp;IF(AND(D44="ヒバ",H46&gt;20),1.41,"")&amp;IF(AND(D44="カラマツ",H46&lt;=20),1.5,"")&amp;IF(AND(D44="カラマツ",H46&gt;20),1.15,"")&amp;IF(D44="モミ",1.4,"")&amp;IF(AND(D44="トドマツ",H46&lt;=20),1.88,"")&amp;IF(AND(D44="トドマツ",H46&gt;20),1.38,"")&amp;IF(D44="ツガ",1.4,"")&amp;IF(AND(D44="エゾマツ",H46&lt;=20),2.18,"")&amp;IF(AND(D44="エゾマツ",H46&gt;20),1.48,"")&amp;IF(AND(D44="アカエゾマツ",D44&lt;=20),2.17,"")&amp;IF(AND(D44="アカエゾマツ",D44&gt;20),1.67,"")&amp;IF(AND(D44="マキ",D44&lt;=20),1.39,"")&amp;IF(AND(D44="マキ",D44&gt;20),1.23,"")&amp;IF(AND(D44="イチイ",H46&lt;=20),1.39,"")&amp;IF(AND(D44="イチイ",H46&gt;20),1.23,"")&amp;IF(AND(D44="イチョウ",H46&lt;=20),1.5,"")&amp;IF(AND(D44="イチョウ",H46&gt;20),1.15,"")&amp;IF(D44="外来針葉樹",1.41,"")&amp;IF(AND(D44="クヌギ",H46&lt;=20),1.36,"")&amp;IF(AND(D44="クヌギ",H46&gt;20),1.32,"")</f>
        <v/>
      </c>
      <c r="S46" s="499"/>
      <c r="T46" s="502"/>
      <c r="U46" s="276" t="e">
        <f>O44*P46*Q44*R46*S44*44/12</f>
        <v>#VALUE!</v>
      </c>
      <c r="V46" s="276" t="e">
        <f>U46*T44</f>
        <v>#VALUE!</v>
      </c>
      <c r="W46" s="276" t="e">
        <f t="shared" si="27"/>
        <v>#VALUE!</v>
      </c>
      <c r="X46" s="194" t="str">
        <f>X44</f>
        <v>スギ</v>
      </c>
      <c r="Y46" s="490"/>
      <c r="Z46" s="195">
        <f>Z44</f>
        <v>1990</v>
      </c>
      <c r="AA46" s="490"/>
      <c r="AB46" s="191">
        <v>2020</v>
      </c>
      <c r="AC46" s="196"/>
      <c r="AD46" s="490"/>
      <c r="AE46" s="197">
        <f t="shared" ref="AE46" si="53">AE44</f>
        <v>4.5</v>
      </c>
      <c r="AF46" s="490"/>
      <c r="AG46" s="198">
        <v>7.82</v>
      </c>
      <c r="AH46" s="199" t="str">
        <f t="shared" si="38"/>
        <v>×</v>
      </c>
      <c r="AI46" s="570"/>
      <c r="AJ46" s="573"/>
    </row>
    <row r="47" spans="1:36" ht="14">
      <c r="A47" s="493"/>
      <c r="B47" s="496"/>
      <c r="C47" s="496"/>
      <c r="D47" s="232">
        <f t="shared" si="49"/>
        <v>0</v>
      </c>
      <c r="E47" s="233">
        <f t="shared" si="50"/>
        <v>0</v>
      </c>
      <c r="F47" s="234">
        <f t="shared" si="51"/>
        <v>0</v>
      </c>
      <c r="G47" s="235">
        <v>2021</v>
      </c>
      <c r="H47" s="236">
        <f t="shared" si="52"/>
        <v>3</v>
      </c>
      <c r="I47" s="514"/>
      <c r="J47" s="508"/>
      <c r="K47" s="505"/>
      <c r="L47" s="517"/>
      <c r="M47" s="508"/>
      <c r="N47" s="511"/>
      <c r="O47" s="272">
        <f>IF(OR(E44&gt;G47,F44=""),0,L44*0.9)</f>
        <v>0</v>
      </c>
      <c r="P47" s="192"/>
      <c r="Q47" s="505"/>
      <c r="R47" s="193" t="str">
        <f>IF(AND(D44="スギ",H47&lt;=20),1.57,"")&amp;IF(AND(D44="スギ",H47&gt;20),1.23,"")&amp;IF(AND(D44="ヒノキ",H47&lt;=20),1.55,"")&amp;IF(AND(D44="ヒノキ",H47&gt;20),1.24,"")&amp;IF(AND(D44="サワラ",H47&lt;=20),1.55,"")&amp;IF(AND(D44="サワラ",H47&gt;20),1.24,"")&amp;IF(AND(D44="アカマツ",H47&lt;=20),1.63,"")&amp;IF(AND(D44="アカマツ",H47&gt;20),1.23,"")&amp;IF(AND(D44="クロマツ",H47&lt;=20),1.39,"")&amp;IF(AND(D44="クロマツ",H47&gt;20),1.36,"")&amp;IF(AND(D44="ヒバ",H47&lt;=20),2.38,"")&amp;IF(AND(D44="ヒバ",H47&gt;20),1.41,"")&amp;IF(AND(D44="カラマツ",H47&lt;=20),1.5,"")&amp;IF(AND(D44="カラマツ",H47&gt;20),1.15,"")&amp;IF(D44="モミ",1.4,"")&amp;IF(AND(D44="トドマツ",H47&lt;=20),1.88,"")&amp;IF(AND(D44="トドマツ",H47&gt;20),1.38,"")&amp;IF(D44="ツガ",1.4,"")&amp;IF(AND(D44="エゾマツ",H47&lt;=20),2.18,"")&amp;IF(AND(D44="エゾマツ",H47&gt;20),1.48,"")&amp;IF(AND(D44="アカエゾマツ",D44&lt;=20),2.17,"")&amp;IF(AND(D44="アカエゾマツ",D44&gt;20),1.67,"")&amp;IF(AND(D44="マキ",D44&lt;=20),1.39,"")&amp;IF(AND(D44="マキ",D44&gt;20),1.23,"")&amp;IF(AND(D44="イチイ",H47&lt;=20),1.39,"")&amp;IF(AND(D44="イチイ",H47&gt;20),1.23,"")&amp;IF(AND(D44="イチョウ",H47&lt;=20),1.5,"")&amp;IF(AND(D44="イチョウ",H47&gt;20),1.15,"")&amp;IF(D44="外来針葉樹",1.41,"")&amp;IF(AND(D44="クヌギ",H47&lt;=20),1.36,"")&amp;IF(AND(D44="クヌギ",H47&gt;20),1.32,"")</f>
        <v/>
      </c>
      <c r="S47" s="499"/>
      <c r="T47" s="502"/>
      <c r="U47" s="276" t="e">
        <f>O44*P47*Q44*R47*S44*44/12</f>
        <v>#VALUE!</v>
      </c>
      <c r="V47" s="276" t="e">
        <f>U47*T44</f>
        <v>#VALUE!</v>
      </c>
      <c r="W47" s="276" t="e">
        <f t="shared" si="27"/>
        <v>#VALUE!</v>
      </c>
      <c r="X47" s="194" t="str">
        <f>X44</f>
        <v>スギ</v>
      </c>
      <c r="Y47" s="490"/>
      <c r="Z47" s="195">
        <f>Z44</f>
        <v>1990</v>
      </c>
      <c r="AA47" s="490"/>
      <c r="AB47" s="191">
        <v>2021</v>
      </c>
      <c r="AC47" s="196">
        <v>18</v>
      </c>
      <c r="AD47" s="490"/>
      <c r="AE47" s="197">
        <f t="shared" ref="AE47" si="54">AE44</f>
        <v>4.5</v>
      </c>
      <c r="AF47" s="490"/>
      <c r="AG47" s="198">
        <v>7.82</v>
      </c>
      <c r="AH47" s="199" t="str">
        <f t="shared" si="38"/>
        <v>×</v>
      </c>
      <c r="AI47" s="570"/>
      <c r="AJ47" s="573"/>
    </row>
    <row r="48" spans="1:36" ht="14">
      <c r="A48" s="493"/>
      <c r="B48" s="496"/>
      <c r="C48" s="496"/>
      <c r="D48" s="232">
        <f t="shared" si="49"/>
        <v>0</v>
      </c>
      <c r="E48" s="233">
        <f t="shared" si="50"/>
        <v>0</v>
      </c>
      <c r="F48" s="234">
        <f t="shared" si="51"/>
        <v>0</v>
      </c>
      <c r="G48" s="235">
        <v>2022</v>
      </c>
      <c r="H48" s="236">
        <f t="shared" si="52"/>
        <v>4</v>
      </c>
      <c r="I48" s="514"/>
      <c r="J48" s="508"/>
      <c r="K48" s="505"/>
      <c r="L48" s="517"/>
      <c r="M48" s="508"/>
      <c r="N48" s="511"/>
      <c r="O48" s="272">
        <f>IF(OR(E44&gt;G48,F44=""),0,L44*0.9)</f>
        <v>0</v>
      </c>
      <c r="P48" s="192"/>
      <c r="Q48" s="505"/>
      <c r="R48" s="193" t="str">
        <f>IF(AND(D44="スギ",H48&lt;=20),1.57,"")&amp;IF(AND(D44="スギ",H48&gt;20),1.23,"")&amp;IF(AND(D44="ヒノキ",H48&lt;=20),1.55,"")&amp;IF(AND(D44="ヒノキ",H48&gt;20),1.24,"")&amp;IF(AND(D44="サワラ",H48&lt;=20),1.55,"")&amp;IF(AND(D44="サワラ",H48&gt;20),1.24,"")&amp;IF(AND(D44="アカマツ",H48&lt;=20),1.63,"")&amp;IF(AND(D44="アカマツ",H48&gt;20),1.23,"")&amp;IF(AND(D44="クロマツ",H48&lt;=20),1.39,"")&amp;IF(AND(D44="クロマツ",H48&gt;20),1.36,"")&amp;IF(AND(D44="ヒバ",H48&lt;=20),2.38,"")&amp;IF(AND(D44="ヒバ",H48&gt;20),1.41,"")&amp;IF(AND(D44="カラマツ",H48&lt;=20),1.5,"")&amp;IF(AND(D44="カラマツ",H48&gt;20),1.15,"")&amp;IF(D44="モミ",1.4,"")&amp;IF(AND(D44="トドマツ",H48&lt;=20),1.88,"")&amp;IF(AND(D44="トドマツ",H48&gt;20),1.38,"")&amp;IF(D44="ツガ",1.4,"")&amp;IF(AND(D44="エゾマツ",H48&lt;=20),2.18,"")&amp;IF(AND(D44="エゾマツ",H48&gt;20),1.48,"")&amp;IF(AND(D44="アカエゾマツ",D44&lt;=20),2.17,"")&amp;IF(AND(D44="アカエゾマツ",D44&gt;20),1.67,"")&amp;IF(AND(D44="マキ",D44&lt;=20),1.39,"")&amp;IF(AND(D44="マキ",D44&gt;20),1.23,"")&amp;IF(AND(D44="イチイ",H48&lt;=20),1.39,"")&amp;IF(AND(D44="イチイ",H48&gt;20),1.23,"")&amp;IF(AND(D44="イチョウ",H48&lt;=20),1.5,"")&amp;IF(AND(D44="イチョウ",H48&gt;20),1.15,"")&amp;IF(D44="外来針葉樹",1.41,"")&amp;IF(AND(D44="クヌギ",H48&lt;=20),1.36,"")&amp;IF(AND(D44="クヌギ",H48&gt;20),1.32,"")</f>
        <v/>
      </c>
      <c r="S48" s="499"/>
      <c r="T48" s="502"/>
      <c r="U48" s="276" t="e">
        <f>O44*P48*Q44*R48*S44*44/12</f>
        <v>#VALUE!</v>
      </c>
      <c r="V48" s="276" t="e">
        <f>U48*T44</f>
        <v>#VALUE!</v>
      </c>
      <c r="W48" s="276" t="e">
        <f t="shared" si="27"/>
        <v>#VALUE!</v>
      </c>
      <c r="X48" s="194" t="str">
        <f>X44</f>
        <v>スギ</v>
      </c>
      <c r="Y48" s="490"/>
      <c r="Z48" s="195">
        <f>Z44</f>
        <v>1990</v>
      </c>
      <c r="AA48" s="490"/>
      <c r="AB48" s="191">
        <v>2022</v>
      </c>
      <c r="AC48" s="196"/>
      <c r="AD48" s="490"/>
      <c r="AE48" s="197">
        <f t="shared" ref="AE48" si="55">AE44</f>
        <v>4.5</v>
      </c>
      <c r="AF48" s="490"/>
      <c r="AG48" s="198">
        <v>7.82</v>
      </c>
      <c r="AH48" s="199" t="str">
        <f t="shared" si="38"/>
        <v>×</v>
      </c>
      <c r="AI48" s="570"/>
      <c r="AJ48" s="573"/>
    </row>
    <row r="49" spans="1:36" ht="14">
      <c r="A49" s="493"/>
      <c r="B49" s="496"/>
      <c r="C49" s="496"/>
      <c r="D49" s="232">
        <f t="shared" si="49"/>
        <v>0</v>
      </c>
      <c r="E49" s="233">
        <f t="shared" si="50"/>
        <v>0</v>
      </c>
      <c r="F49" s="234">
        <f t="shared" si="51"/>
        <v>0</v>
      </c>
      <c r="G49" s="235">
        <v>2023</v>
      </c>
      <c r="H49" s="236">
        <f t="shared" si="52"/>
        <v>5</v>
      </c>
      <c r="I49" s="514"/>
      <c r="J49" s="508"/>
      <c r="K49" s="505"/>
      <c r="L49" s="517"/>
      <c r="M49" s="508"/>
      <c r="N49" s="511"/>
      <c r="O49" s="272">
        <f>IF(OR(E44&gt;G49,F44=""),0,L44*0.9)</f>
        <v>0</v>
      </c>
      <c r="P49" s="192"/>
      <c r="Q49" s="505"/>
      <c r="R49" s="193" t="str">
        <f>IF(AND(D44="スギ",H49&lt;=20),1.57,"")&amp;IF(AND(D44="スギ",H49&gt;20),1.23,"")&amp;IF(AND(D44="ヒノキ",H49&lt;=20),1.55,"")&amp;IF(AND(D44="ヒノキ",H49&gt;20),1.24,"")&amp;IF(AND(D44="サワラ",H49&lt;=20),1.55,"")&amp;IF(AND(D44="サワラ",H49&gt;20),1.24,"")&amp;IF(AND(D44="アカマツ",H49&lt;=20),1.63,"")&amp;IF(AND(D44="アカマツ",H49&gt;20),1.23,"")&amp;IF(AND(D44="クロマツ",H49&lt;=20),1.39,"")&amp;IF(AND(D44="クロマツ",H49&gt;20),1.36,"")&amp;IF(AND(D44="ヒバ",H49&lt;=20),2.38,"")&amp;IF(AND(D44="ヒバ",H49&gt;20),1.41,"")&amp;IF(AND(D44="カラマツ",H49&lt;=20),1.5,"")&amp;IF(AND(D44="カラマツ",H49&gt;20),1.15,"")&amp;IF(D44="モミ",1.4,"")&amp;IF(AND(D44="トドマツ",H49&lt;=20),1.88,"")&amp;IF(AND(D44="トドマツ",H49&gt;20),1.38,"")&amp;IF(D44="ツガ",1.4,"")&amp;IF(AND(D44="エゾマツ",H49&lt;=20),2.18,"")&amp;IF(AND(D44="エゾマツ",H49&gt;20),1.48,"")&amp;IF(AND(D44="アカエゾマツ",D44&lt;=20),2.17,"")&amp;IF(AND(D44="アカエゾマツ",D44&gt;20),1.67,"")&amp;IF(AND(D44="マキ",D44&lt;=20),1.39,"")&amp;IF(AND(D44="マキ",D44&gt;20),1.23,"")&amp;IF(AND(D44="イチイ",H49&lt;=20),1.39,"")&amp;IF(AND(D44="イチイ",H49&gt;20),1.23,"")&amp;IF(AND(D44="イチョウ",H49&lt;=20),1.5,"")&amp;IF(AND(D44="イチョウ",H49&gt;20),1.15,"")&amp;IF(D44="外来針葉樹",1.41,"")&amp;IF(AND(D44="クヌギ",H49&lt;=20),1.36,"")&amp;IF(AND(D44="クヌギ",H49&gt;20),1.32,"")</f>
        <v/>
      </c>
      <c r="S49" s="499"/>
      <c r="T49" s="502"/>
      <c r="U49" s="276" t="e">
        <f>O44*P49*Q44*R49*S44*44/12</f>
        <v>#VALUE!</v>
      </c>
      <c r="V49" s="276" t="e">
        <f>U49*T44</f>
        <v>#VALUE!</v>
      </c>
      <c r="W49" s="276" t="e">
        <f t="shared" si="27"/>
        <v>#VALUE!</v>
      </c>
      <c r="X49" s="194" t="str">
        <f>X44</f>
        <v>スギ</v>
      </c>
      <c r="Y49" s="490"/>
      <c r="Z49" s="195">
        <f>Z44</f>
        <v>1990</v>
      </c>
      <c r="AA49" s="490"/>
      <c r="AB49" s="191">
        <v>2023</v>
      </c>
      <c r="AC49" s="196"/>
      <c r="AD49" s="490"/>
      <c r="AE49" s="197">
        <f t="shared" ref="AE49" si="56">AE44</f>
        <v>4.5</v>
      </c>
      <c r="AF49" s="490"/>
      <c r="AG49" s="198">
        <v>7.82</v>
      </c>
      <c r="AH49" s="199" t="str">
        <f t="shared" si="38"/>
        <v>×</v>
      </c>
      <c r="AI49" s="570"/>
      <c r="AJ49" s="573"/>
    </row>
    <row r="50" spans="1:36" ht="14">
      <c r="A50" s="493"/>
      <c r="B50" s="496"/>
      <c r="C50" s="496"/>
      <c r="D50" s="232">
        <f t="shared" si="49"/>
        <v>0</v>
      </c>
      <c r="E50" s="233">
        <f t="shared" si="50"/>
        <v>0</v>
      </c>
      <c r="F50" s="234">
        <f t="shared" si="51"/>
        <v>0</v>
      </c>
      <c r="G50" s="235">
        <v>2024</v>
      </c>
      <c r="H50" s="236">
        <f t="shared" si="52"/>
        <v>6</v>
      </c>
      <c r="I50" s="514"/>
      <c r="J50" s="508"/>
      <c r="K50" s="505"/>
      <c r="L50" s="517"/>
      <c r="M50" s="508"/>
      <c r="N50" s="511"/>
      <c r="O50" s="272">
        <f>IF(OR(E44&gt;G50,F44=""),0,L44*0.9)</f>
        <v>0</v>
      </c>
      <c r="P50" s="192"/>
      <c r="Q50" s="505"/>
      <c r="R50" s="193" t="str">
        <f>IF(AND(D44="スギ",H50&lt;=20),1.57,"")&amp;IF(AND(D44="スギ",H50&gt;20),1.23,"")&amp;IF(AND(D44="ヒノキ",H50&lt;=20),1.55,"")&amp;IF(AND(D44="ヒノキ",H50&gt;20),1.24,"")&amp;IF(AND(D44="サワラ",H50&lt;=20),1.55,"")&amp;IF(AND(D44="サワラ",H50&gt;20),1.24,"")&amp;IF(AND(D44="アカマツ",H50&lt;=20),1.63,"")&amp;IF(AND(D44="アカマツ",H50&gt;20),1.23,"")&amp;IF(AND(D44="クロマツ",H50&lt;=20),1.39,"")&amp;IF(AND(D44="クロマツ",H50&gt;20),1.36,"")&amp;IF(AND(D44="ヒバ",H50&lt;=20),2.38,"")&amp;IF(AND(D44="ヒバ",H50&gt;20),1.41,"")&amp;IF(AND(D44="カラマツ",H50&lt;=20),1.5,"")&amp;IF(AND(D44="カラマツ",H50&gt;20),1.15,"")&amp;IF(D44="モミ",1.4,"")&amp;IF(AND(D44="トドマツ",H50&lt;=20),1.88,"")&amp;IF(AND(D44="トドマツ",H50&gt;20),1.38,"")&amp;IF(D44="ツガ",1.4,"")&amp;IF(AND(D44="エゾマツ",H50&lt;=20),2.18,"")&amp;IF(AND(D44="エゾマツ",H50&gt;20),1.48,"")&amp;IF(AND(D44="アカエゾマツ",D44&lt;=20),2.17,"")&amp;IF(AND(D44="アカエゾマツ",D44&gt;20),1.67,"")&amp;IF(AND(D44="マキ",D44&lt;=20),1.39,"")&amp;IF(AND(D44="マキ",D44&gt;20),1.23,"")&amp;IF(AND(D44="イチイ",H50&lt;=20),1.39,"")&amp;IF(AND(D44="イチイ",H50&gt;20),1.23,"")&amp;IF(AND(D44="イチョウ",H50&lt;=20),1.5,"")&amp;IF(AND(D44="イチョウ",H50&gt;20),1.15,"")&amp;IF(D44="外来針葉樹",1.41,"")&amp;IF(AND(D44="クヌギ",H50&lt;=20),1.36,"")&amp;IF(AND(D44="クヌギ",H50&gt;20),1.32,"")</f>
        <v/>
      </c>
      <c r="S50" s="499"/>
      <c r="T50" s="502"/>
      <c r="U50" s="276" t="e">
        <f>O44*P50*Q44*R50*S44*44/12</f>
        <v>#VALUE!</v>
      </c>
      <c r="V50" s="276" t="e">
        <f>U50*T44</f>
        <v>#VALUE!</v>
      </c>
      <c r="W50" s="276" t="e">
        <f t="shared" si="27"/>
        <v>#VALUE!</v>
      </c>
      <c r="X50" s="194" t="str">
        <f>X44</f>
        <v>スギ</v>
      </c>
      <c r="Y50" s="490"/>
      <c r="Z50" s="195">
        <f>Z44</f>
        <v>1990</v>
      </c>
      <c r="AA50" s="490"/>
      <c r="AB50" s="191">
        <v>2024</v>
      </c>
      <c r="AC50" s="196"/>
      <c r="AD50" s="490"/>
      <c r="AE50" s="197">
        <f t="shared" ref="AE50" si="57">AE44</f>
        <v>4.5</v>
      </c>
      <c r="AF50" s="490"/>
      <c r="AG50" s="198">
        <v>7.82</v>
      </c>
      <c r="AH50" s="199" t="str">
        <f t="shared" si="38"/>
        <v>×</v>
      </c>
      <c r="AI50" s="570"/>
      <c r="AJ50" s="573"/>
    </row>
    <row r="51" spans="1:36" ht="14">
      <c r="A51" s="493"/>
      <c r="B51" s="496"/>
      <c r="C51" s="496"/>
      <c r="D51" s="232">
        <f t="shared" si="49"/>
        <v>0</v>
      </c>
      <c r="E51" s="233">
        <f t="shared" si="50"/>
        <v>0</v>
      </c>
      <c r="F51" s="234">
        <f t="shared" si="51"/>
        <v>0</v>
      </c>
      <c r="G51" s="235">
        <v>2025</v>
      </c>
      <c r="H51" s="236">
        <f t="shared" si="52"/>
        <v>7</v>
      </c>
      <c r="I51" s="514"/>
      <c r="J51" s="508"/>
      <c r="K51" s="505"/>
      <c r="L51" s="517"/>
      <c r="M51" s="508"/>
      <c r="N51" s="511"/>
      <c r="O51" s="272">
        <f>IF(OR(E44&gt;G51,F44=""),0,L44*0.9)</f>
        <v>0</v>
      </c>
      <c r="P51" s="192"/>
      <c r="Q51" s="505"/>
      <c r="R51" s="193" t="str">
        <f>IF(AND(D44="スギ",H51&lt;=20),1.57,"")&amp;IF(AND(D44="スギ",H51&gt;20),1.23,"")&amp;IF(AND(D44="ヒノキ",H51&lt;=20),1.55,"")&amp;IF(AND(D44="ヒノキ",H51&gt;20),1.24,"")&amp;IF(AND(D44="サワラ",H51&lt;=20),1.55,"")&amp;IF(AND(D44="サワラ",H51&gt;20),1.24,"")&amp;IF(AND(D44="アカマツ",H51&lt;=20),1.63,"")&amp;IF(AND(D44="アカマツ",H51&gt;20),1.23,"")&amp;IF(AND(D44="クロマツ",H51&lt;=20),1.39,"")&amp;IF(AND(D44="クロマツ",H51&gt;20),1.36,"")&amp;IF(AND(D44="ヒバ",H51&lt;=20),2.38,"")&amp;IF(AND(D44="ヒバ",H51&gt;20),1.41,"")&amp;IF(AND(D44="カラマツ",H51&lt;=20),1.5,"")&amp;IF(AND(D44="カラマツ",H51&gt;20),1.15,"")&amp;IF(D44="モミ",1.4,"")&amp;IF(AND(D44="トドマツ",H51&lt;=20),1.88,"")&amp;IF(AND(D44="トドマツ",H51&gt;20),1.38,"")&amp;IF(D44="ツガ",1.4,"")&amp;IF(AND(D44="エゾマツ",H51&lt;=20),2.18,"")&amp;IF(AND(D44="エゾマツ",H51&gt;20),1.48,"")&amp;IF(AND(D44="アカエゾマツ",D44&lt;=20),2.17,"")&amp;IF(AND(D44="アカエゾマツ",D44&gt;20),1.67,"")&amp;IF(AND(D44="マキ",D44&lt;=20),1.39,"")&amp;IF(AND(D44="マキ",D44&gt;20),1.23,"")&amp;IF(AND(D44="イチイ",H51&lt;=20),1.39,"")&amp;IF(AND(D44="イチイ",H51&gt;20),1.23,"")&amp;IF(AND(D44="イチョウ",H51&lt;=20),1.5,"")&amp;IF(AND(D44="イチョウ",H51&gt;20),1.15,"")&amp;IF(D44="外来針葉樹",1.41,"")&amp;IF(AND(D44="クヌギ",H51&lt;=20),1.36,"")&amp;IF(AND(D44="クヌギ",H51&gt;20),1.32,"")</f>
        <v/>
      </c>
      <c r="S51" s="499"/>
      <c r="T51" s="502"/>
      <c r="U51" s="276" t="e">
        <f>O44*P51*Q44*R51*S44*44/12</f>
        <v>#VALUE!</v>
      </c>
      <c r="V51" s="276" t="e">
        <f>U51*T44</f>
        <v>#VALUE!</v>
      </c>
      <c r="W51" s="276" t="e">
        <f t="shared" si="27"/>
        <v>#VALUE!</v>
      </c>
      <c r="X51" s="194" t="str">
        <f>X44</f>
        <v>スギ</v>
      </c>
      <c r="Y51" s="490"/>
      <c r="Z51" s="195">
        <f>Z44</f>
        <v>1990</v>
      </c>
      <c r="AA51" s="490"/>
      <c r="AB51" s="191">
        <v>2025</v>
      </c>
      <c r="AC51" s="196"/>
      <c r="AD51" s="490"/>
      <c r="AE51" s="197">
        <f t="shared" ref="AE51" si="58">AE44</f>
        <v>4.5</v>
      </c>
      <c r="AF51" s="490"/>
      <c r="AG51" s="198">
        <v>7.82</v>
      </c>
      <c r="AH51" s="199" t="str">
        <f t="shared" si="38"/>
        <v>×</v>
      </c>
      <c r="AI51" s="570"/>
      <c r="AJ51" s="573"/>
    </row>
    <row r="52" spans="1:36" ht="14">
      <c r="A52" s="493"/>
      <c r="B52" s="496"/>
      <c r="C52" s="496"/>
      <c r="D52" s="232">
        <f t="shared" si="49"/>
        <v>0</v>
      </c>
      <c r="E52" s="233">
        <f t="shared" si="50"/>
        <v>0</v>
      </c>
      <c r="F52" s="234">
        <f t="shared" si="51"/>
        <v>0</v>
      </c>
      <c r="G52" s="235">
        <v>2026</v>
      </c>
      <c r="H52" s="236">
        <f t="shared" si="52"/>
        <v>8</v>
      </c>
      <c r="I52" s="514"/>
      <c r="J52" s="508"/>
      <c r="K52" s="505"/>
      <c r="L52" s="517"/>
      <c r="M52" s="508"/>
      <c r="N52" s="511"/>
      <c r="O52" s="272">
        <f>IF(OR(E44&gt;G52,F44=""),0,L44*0.9)</f>
        <v>0</v>
      </c>
      <c r="P52" s="192"/>
      <c r="Q52" s="505"/>
      <c r="R52" s="193" t="str">
        <f>IF(AND(D44="スギ",H52&lt;=20),1.57,"")&amp;IF(AND(D44="スギ",H52&gt;20),1.23,"")&amp;IF(AND(D44="ヒノキ",H52&lt;=20),1.55,"")&amp;IF(AND(D44="ヒノキ",H52&gt;20),1.24,"")&amp;IF(AND(D44="サワラ",H52&lt;=20),1.55,"")&amp;IF(AND(D44="サワラ",H52&gt;20),1.24,"")&amp;IF(AND(D44="アカマツ",H52&lt;=20),1.63,"")&amp;IF(AND(D44="アカマツ",H52&gt;20),1.23,"")&amp;IF(AND(D44="クロマツ",H52&lt;=20),1.39,"")&amp;IF(AND(D44="クロマツ",H52&gt;20),1.36,"")&amp;IF(AND(D44="ヒバ",H52&lt;=20),2.38,"")&amp;IF(AND(D44="ヒバ",H52&gt;20),1.41,"")&amp;IF(AND(D44="カラマツ",H52&lt;=20),1.5,"")&amp;IF(AND(D44="カラマツ",H52&gt;20),1.15,"")&amp;IF(D44="モミ",1.4,"")&amp;IF(AND(D44="トドマツ",H52&lt;=20),1.88,"")&amp;IF(AND(D44="トドマツ",H52&gt;20),1.38,"")&amp;IF(D44="ツガ",1.4,"")&amp;IF(AND(D44="エゾマツ",H52&lt;=20),2.18,"")&amp;IF(AND(D44="エゾマツ",H52&gt;20),1.48,"")&amp;IF(AND(D44="アカエゾマツ",D44&lt;=20),2.17,"")&amp;IF(AND(D44="アカエゾマツ",D44&gt;20),1.67,"")&amp;IF(AND(D44="マキ",D44&lt;=20),1.39,"")&amp;IF(AND(D44="マキ",D44&gt;20),1.23,"")&amp;IF(AND(D44="イチイ",H52&lt;=20),1.39,"")&amp;IF(AND(D44="イチイ",H52&gt;20),1.23,"")&amp;IF(AND(D44="イチョウ",H52&lt;=20),1.5,"")&amp;IF(AND(D44="イチョウ",H52&gt;20),1.15,"")&amp;IF(D44="外来針葉樹",1.41,"")&amp;IF(AND(D44="クヌギ",H52&lt;=20),1.36,"")&amp;IF(AND(D44="クヌギ",H52&gt;20),1.32,"")</f>
        <v/>
      </c>
      <c r="S52" s="499"/>
      <c r="T52" s="502"/>
      <c r="U52" s="276" t="e">
        <f>O44*P52*Q44*R52*S44*44/12</f>
        <v>#VALUE!</v>
      </c>
      <c r="V52" s="276" t="e">
        <f>U52*T44</f>
        <v>#VALUE!</v>
      </c>
      <c r="W52" s="276" t="e">
        <f t="shared" si="27"/>
        <v>#VALUE!</v>
      </c>
      <c r="X52" s="194" t="str">
        <f>X44</f>
        <v>スギ</v>
      </c>
      <c r="Y52" s="490"/>
      <c r="Z52" s="195">
        <f>Z44</f>
        <v>1990</v>
      </c>
      <c r="AA52" s="490"/>
      <c r="AB52" s="191">
        <v>2026</v>
      </c>
      <c r="AC52" s="196"/>
      <c r="AD52" s="490"/>
      <c r="AE52" s="197">
        <f t="shared" ref="AE52" si="59">AE44</f>
        <v>4.5</v>
      </c>
      <c r="AF52" s="490"/>
      <c r="AG52" s="198">
        <v>7.82</v>
      </c>
      <c r="AH52" s="199" t="str">
        <f t="shared" si="38"/>
        <v>×</v>
      </c>
      <c r="AI52" s="570"/>
      <c r="AJ52" s="573"/>
    </row>
    <row r="53" spans="1:36" ht="14">
      <c r="A53" s="493"/>
      <c r="B53" s="496"/>
      <c r="C53" s="496"/>
      <c r="D53" s="232">
        <f t="shared" si="49"/>
        <v>0</v>
      </c>
      <c r="E53" s="233">
        <f t="shared" si="50"/>
        <v>0</v>
      </c>
      <c r="F53" s="234">
        <f t="shared" si="51"/>
        <v>0</v>
      </c>
      <c r="G53" s="235">
        <v>2027</v>
      </c>
      <c r="H53" s="236">
        <f t="shared" si="52"/>
        <v>9</v>
      </c>
      <c r="I53" s="514"/>
      <c r="J53" s="508"/>
      <c r="K53" s="505"/>
      <c r="L53" s="517"/>
      <c r="M53" s="508"/>
      <c r="N53" s="511"/>
      <c r="O53" s="272">
        <f>IF(OR(E44&gt;G53,F44=""),0,L44*0.9)</f>
        <v>0</v>
      </c>
      <c r="P53" s="192"/>
      <c r="Q53" s="505"/>
      <c r="R53" s="193" t="str">
        <f>IF(AND(D44="スギ",H53&lt;=20),1.57,"")&amp;IF(AND(D44="スギ",H53&gt;20),1.23,"")&amp;IF(AND(D44="ヒノキ",H53&lt;=20),1.55,"")&amp;IF(AND(D44="ヒノキ",H53&gt;20),1.24,"")&amp;IF(AND(D44="サワラ",H53&lt;=20),1.55,"")&amp;IF(AND(D44="サワラ",H53&gt;20),1.24,"")&amp;IF(AND(D44="アカマツ",H53&lt;=20),1.63,"")&amp;IF(AND(D44="アカマツ",H53&gt;20),1.23,"")&amp;IF(AND(D44="クロマツ",H53&lt;=20),1.39,"")&amp;IF(AND(D44="クロマツ",H53&gt;20),1.36,"")&amp;IF(AND(D44="ヒバ",H53&lt;=20),2.38,"")&amp;IF(AND(D44="ヒバ",H53&gt;20),1.41,"")&amp;IF(AND(D44="カラマツ",H53&lt;=20),1.5,"")&amp;IF(AND(D44="カラマツ",H53&gt;20),1.15,"")&amp;IF(D44="モミ",1.4,"")&amp;IF(AND(D44="トドマツ",H53&lt;=20),1.88,"")&amp;IF(AND(D44="トドマツ",H53&gt;20),1.38,"")&amp;IF(D44="ツガ",1.4,"")&amp;IF(AND(D44="エゾマツ",H53&lt;=20),2.18,"")&amp;IF(AND(D44="エゾマツ",H53&gt;20),1.48,"")&amp;IF(AND(D44="アカエゾマツ",D44&lt;=20),2.17,"")&amp;IF(AND(D44="アカエゾマツ",D44&gt;20),1.67,"")&amp;IF(AND(D44="マキ",D44&lt;=20),1.39,"")&amp;IF(AND(D44="マキ",D44&gt;20),1.23,"")&amp;IF(AND(D44="イチイ",H53&lt;=20),1.39,"")&amp;IF(AND(D44="イチイ",H53&gt;20),1.23,"")&amp;IF(AND(D44="イチョウ",H53&lt;=20),1.5,"")&amp;IF(AND(D44="イチョウ",H53&gt;20),1.15,"")&amp;IF(D44="外来針葉樹",1.41,"")&amp;IF(AND(D44="クヌギ",H53&lt;=20),1.36,"")&amp;IF(AND(D44="クヌギ",H53&gt;20),1.32,"")</f>
        <v/>
      </c>
      <c r="S53" s="499"/>
      <c r="T53" s="502"/>
      <c r="U53" s="276" t="e">
        <f>O44*P53*Q44*R53*S44*44/12</f>
        <v>#VALUE!</v>
      </c>
      <c r="V53" s="276" t="e">
        <f>U53*T44</f>
        <v>#VALUE!</v>
      </c>
      <c r="W53" s="276" t="e">
        <f t="shared" si="27"/>
        <v>#VALUE!</v>
      </c>
      <c r="X53" s="194" t="str">
        <f>X44</f>
        <v>スギ</v>
      </c>
      <c r="Y53" s="490"/>
      <c r="Z53" s="195">
        <f>Z44</f>
        <v>1990</v>
      </c>
      <c r="AA53" s="490"/>
      <c r="AB53" s="191">
        <v>2027</v>
      </c>
      <c r="AC53" s="196"/>
      <c r="AD53" s="490"/>
      <c r="AE53" s="197">
        <f t="shared" ref="AE53" si="60">AE44</f>
        <v>4.5</v>
      </c>
      <c r="AF53" s="490"/>
      <c r="AG53" s="198">
        <v>7.82</v>
      </c>
      <c r="AH53" s="199" t="str">
        <f t="shared" si="38"/>
        <v>×</v>
      </c>
      <c r="AI53" s="570"/>
      <c r="AJ53" s="573"/>
    </row>
    <row r="54" spans="1:36" ht="14">
      <c r="A54" s="493"/>
      <c r="B54" s="496"/>
      <c r="C54" s="496"/>
      <c r="D54" s="232">
        <f t="shared" si="49"/>
        <v>0</v>
      </c>
      <c r="E54" s="233">
        <f t="shared" si="50"/>
        <v>0</v>
      </c>
      <c r="F54" s="234">
        <f t="shared" si="51"/>
        <v>0</v>
      </c>
      <c r="G54" s="235">
        <v>2028</v>
      </c>
      <c r="H54" s="236">
        <f t="shared" si="52"/>
        <v>10</v>
      </c>
      <c r="I54" s="514"/>
      <c r="J54" s="508"/>
      <c r="K54" s="505"/>
      <c r="L54" s="517"/>
      <c r="M54" s="508"/>
      <c r="N54" s="511"/>
      <c r="O54" s="272">
        <f>IF(OR(E44&gt;G54,F44=""),0,L44*0.9)</f>
        <v>0</v>
      </c>
      <c r="P54" s="192"/>
      <c r="Q54" s="505"/>
      <c r="R54" s="193" t="str">
        <f>IF(AND(D44="スギ",H54&lt;=20),1.57,"")&amp;IF(AND(D44="スギ",H54&gt;20),1.23,"")&amp;IF(AND(D44="ヒノキ",H54&lt;=20),1.55,"")&amp;IF(AND(D44="ヒノキ",H54&gt;20),1.24,"")&amp;IF(AND(D44="サワラ",H54&lt;=20),1.55,"")&amp;IF(AND(D44="サワラ",H54&gt;20),1.24,"")&amp;IF(AND(D44="アカマツ",H54&lt;=20),1.63,"")&amp;IF(AND(D44="アカマツ",H54&gt;20),1.23,"")&amp;IF(AND(D44="クロマツ",H54&lt;=20),1.39,"")&amp;IF(AND(D44="クロマツ",H54&gt;20),1.36,"")&amp;IF(AND(D44="ヒバ",H54&lt;=20),2.38,"")&amp;IF(AND(D44="ヒバ",H54&gt;20),1.41,"")&amp;IF(AND(D44="カラマツ",H54&lt;=20),1.5,"")&amp;IF(AND(D44="カラマツ",H54&gt;20),1.15,"")&amp;IF(D44="モミ",1.4,"")&amp;IF(AND(D44="トドマツ",H54&lt;=20),1.88,"")&amp;IF(AND(D44="トドマツ",H54&gt;20),1.38,"")&amp;IF(D44="ツガ",1.4,"")&amp;IF(AND(D44="エゾマツ",H54&lt;=20),2.18,"")&amp;IF(AND(D44="エゾマツ",H54&gt;20),1.48,"")&amp;IF(AND(D44="アカエゾマツ",D44&lt;=20),2.17,"")&amp;IF(AND(D44="アカエゾマツ",D44&gt;20),1.67,"")&amp;IF(AND(D44="マキ",D44&lt;=20),1.39,"")&amp;IF(AND(D44="マキ",D44&gt;20),1.23,"")&amp;IF(AND(D44="イチイ",H54&lt;=20),1.39,"")&amp;IF(AND(D44="イチイ",H54&gt;20),1.23,"")&amp;IF(AND(D44="イチョウ",H54&lt;=20),1.5,"")&amp;IF(AND(D44="イチョウ",H54&gt;20),1.15,"")&amp;IF(D44="外来針葉樹",1.41,"")&amp;IF(AND(D44="クヌギ",H54&lt;=20),1.36,"")&amp;IF(AND(D44="クヌギ",H54&gt;20),1.32,"")</f>
        <v/>
      </c>
      <c r="S54" s="499"/>
      <c r="T54" s="502"/>
      <c r="U54" s="276" t="e">
        <f>O44*P54*Q44*R54*S44*44/12</f>
        <v>#VALUE!</v>
      </c>
      <c r="V54" s="276" t="e">
        <f>U54*T44</f>
        <v>#VALUE!</v>
      </c>
      <c r="W54" s="276" t="e">
        <f>SUM(U54:V54)</f>
        <v>#VALUE!</v>
      </c>
      <c r="X54" s="194" t="str">
        <f>X44</f>
        <v>スギ</v>
      </c>
      <c r="Y54" s="490"/>
      <c r="Z54" s="195">
        <f>Z44</f>
        <v>1990</v>
      </c>
      <c r="AA54" s="490"/>
      <c r="AB54" s="191">
        <v>2028</v>
      </c>
      <c r="AC54" s="196"/>
      <c r="AD54" s="490"/>
      <c r="AE54" s="197">
        <f t="shared" ref="AE54" si="61">AE44</f>
        <v>4.5</v>
      </c>
      <c r="AF54" s="490"/>
      <c r="AG54" s="198">
        <v>7.82</v>
      </c>
      <c r="AH54" s="199" t="str">
        <f t="shared" si="38"/>
        <v>×</v>
      </c>
      <c r="AI54" s="570"/>
      <c r="AJ54" s="573"/>
    </row>
    <row r="55" spans="1:36" ht="14">
      <c r="A55" s="493"/>
      <c r="B55" s="496"/>
      <c r="C55" s="496"/>
      <c r="D55" s="232">
        <f t="shared" si="49"/>
        <v>0</v>
      </c>
      <c r="E55" s="233">
        <f t="shared" si="50"/>
        <v>0</v>
      </c>
      <c r="F55" s="234">
        <f t="shared" si="51"/>
        <v>0</v>
      </c>
      <c r="G55" s="235">
        <v>2029</v>
      </c>
      <c r="H55" s="236">
        <f t="shared" si="52"/>
        <v>11</v>
      </c>
      <c r="I55" s="514"/>
      <c r="J55" s="508"/>
      <c r="K55" s="505"/>
      <c r="L55" s="517"/>
      <c r="M55" s="508"/>
      <c r="N55" s="511"/>
      <c r="O55" s="272">
        <f>IF(OR(E44&gt;G55,F44=""),0,L44*0.9)</f>
        <v>0</v>
      </c>
      <c r="P55" s="192"/>
      <c r="Q55" s="505"/>
      <c r="R55" s="193" t="str">
        <f>IF(AND(D44="スギ",H55&lt;=20),1.57,"")&amp;IF(AND(D44="スギ",H55&gt;20),1.23,"")&amp;IF(AND(D44="ヒノキ",H55&lt;=20),1.55,"")&amp;IF(AND(D44="ヒノキ",H55&gt;20),1.24,"")&amp;IF(AND(D44="サワラ",H55&lt;=20),1.55,"")&amp;IF(AND(D44="サワラ",H55&gt;20),1.24,"")&amp;IF(AND(D44="アカマツ",H55&lt;=20),1.63,"")&amp;IF(AND(D44="アカマツ",H55&gt;20),1.23,"")&amp;IF(AND(D44="クロマツ",H55&lt;=20),1.39,"")&amp;IF(AND(D44="クロマツ",H55&gt;20),1.36,"")&amp;IF(AND(D44="ヒバ",H55&lt;=20),2.38,"")&amp;IF(AND(D44="ヒバ",H55&gt;20),1.41,"")&amp;IF(AND(D44="カラマツ",H55&lt;=20),1.5,"")&amp;IF(AND(D44="カラマツ",H55&gt;20),1.15,"")&amp;IF(D44="モミ",1.4,"")&amp;IF(AND(D44="トドマツ",H55&lt;=20),1.88,"")&amp;IF(AND(D44="トドマツ",H55&gt;20),1.38,"")&amp;IF(D44="ツガ",1.4,"")&amp;IF(AND(D44="エゾマツ",H55&lt;=20),2.18,"")&amp;IF(AND(D44="エゾマツ",H55&gt;20),1.48,"")&amp;IF(AND(D44="アカエゾマツ",D44&lt;=20),2.17,"")&amp;IF(AND(D44="アカエゾマツ",D44&gt;20),1.67,"")&amp;IF(AND(D44="マキ",D44&lt;=20),1.39,"")&amp;IF(AND(D44="マキ",D44&gt;20),1.23,"")&amp;IF(AND(D44="イチイ",H55&lt;=20),1.39,"")&amp;IF(AND(D44="イチイ",H55&gt;20),1.23,"")&amp;IF(AND(D44="イチョウ",H55&lt;=20),1.5,"")&amp;IF(AND(D44="イチョウ",H55&gt;20),1.15,"")&amp;IF(D44="外来針葉樹",1.41,"")&amp;IF(AND(D44="クヌギ",H55&lt;=20),1.36,"")&amp;IF(AND(D44="クヌギ",H55&gt;20),1.32,"")</f>
        <v/>
      </c>
      <c r="S55" s="499"/>
      <c r="T55" s="502"/>
      <c r="U55" s="276" t="e">
        <f>O44*P55*Q44*R55*S44*44/12</f>
        <v>#VALUE!</v>
      </c>
      <c r="V55" s="276" t="e">
        <f>U55*T44</f>
        <v>#VALUE!</v>
      </c>
      <c r="W55" s="276" t="e">
        <f t="shared" si="27"/>
        <v>#VALUE!</v>
      </c>
      <c r="X55" s="194" t="str">
        <f>X44</f>
        <v>スギ</v>
      </c>
      <c r="Y55" s="490"/>
      <c r="Z55" s="195">
        <f>Z44</f>
        <v>1990</v>
      </c>
      <c r="AA55" s="490"/>
      <c r="AB55" s="191">
        <v>2029</v>
      </c>
      <c r="AC55" s="196"/>
      <c r="AD55" s="490"/>
      <c r="AE55" s="197">
        <f t="shared" ref="AE55" si="62">AE44</f>
        <v>4.5</v>
      </c>
      <c r="AF55" s="490"/>
      <c r="AG55" s="198">
        <v>7.82</v>
      </c>
      <c r="AH55" s="199" t="str">
        <f t="shared" si="38"/>
        <v>×</v>
      </c>
      <c r="AI55" s="570"/>
      <c r="AJ55" s="573"/>
    </row>
    <row r="56" spans="1:36" ht="14.5" thickBot="1">
      <c r="A56" s="494"/>
      <c r="B56" s="497"/>
      <c r="C56" s="497"/>
      <c r="D56" s="238">
        <f t="shared" si="49"/>
        <v>0</v>
      </c>
      <c r="E56" s="239">
        <f t="shared" si="50"/>
        <v>0</v>
      </c>
      <c r="F56" s="240">
        <f t="shared" si="51"/>
        <v>0</v>
      </c>
      <c r="G56" s="237">
        <v>2030</v>
      </c>
      <c r="H56" s="241">
        <f t="shared" si="52"/>
        <v>12</v>
      </c>
      <c r="I56" s="515"/>
      <c r="J56" s="509"/>
      <c r="K56" s="506"/>
      <c r="L56" s="518"/>
      <c r="M56" s="509"/>
      <c r="N56" s="512"/>
      <c r="O56" s="273">
        <f>IF(OR(E44&gt;G56,F44=""),0,L44*0.9)</f>
        <v>0</v>
      </c>
      <c r="P56" s="201"/>
      <c r="Q56" s="506"/>
      <c r="R56" s="202" t="str">
        <f>IF(AND(D44="スギ",H56&lt;=20),1.57,"")&amp;IF(AND(D44="スギ",H56&gt;20),1.23,"")&amp;IF(AND(D44="ヒノキ",H56&lt;=20),1.55,"")&amp;IF(AND(D44="ヒノキ",H56&gt;20),1.24,"")&amp;IF(AND(D44="サワラ",H56&lt;=20),1.55,"")&amp;IF(AND(D44="サワラ",H56&gt;20),1.24,"")&amp;IF(AND(D44="アカマツ",H56&lt;=20),1.63,"")&amp;IF(AND(D44="アカマツ",H56&gt;20),1.23,"")&amp;IF(AND(D44="クロマツ",H56&lt;=20),1.39,"")&amp;IF(AND(D44="クロマツ",H56&gt;20),1.36,"")&amp;IF(AND(D44="ヒバ",H56&lt;=20),2.38,"")&amp;IF(AND(D44="ヒバ",H56&gt;20),1.41,"")&amp;IF(AND(D44="カラマツ",H56&lt;=20),1.5,"")&amp;IF(AND(D44="カラマツ",H56&gt;20),1.15,"")&amp;IF(D44="モミ",1.4,"")&amp;IF(AND(D44="トドマツ",H56&lt;=20),1.88,"")&amp;IF(AND(D44="トドマツ",H56&gt;20),1.38,"")&amp;IF(D44="ツガ",1.4,"")&amp;IF(AND(D44="エゾマツ",H56&lt;=20),2.18,"")&amp;IF(AND(D44="エゾマツ",H56&gt;20),1.48,"")&amp;IF(AND(D44="アカエゾマツ",D44&lt;=20),2.17,"")&amp;IF(AND(D44="アカエゾマツ",D44&gt;20),1.67,"")&amp;IF(AND(D44="マキ",D44&lt;=20),1.39,"")&amp;IF(AND(D44="マキ",D44&gt;20),1.23,"")&amp;IF(AND(D44="イチイ",H56&lt;=20),1.39,"")&amp;IF(AND(D44="イチイ",H56&gt;20),1.23,"")&amp;IF(AND(D44="イチョウ",H56&lt;=20),1.5,"")&amp;IF(AND(D44="イチョウ",H56&gt;20),1.15,"")&amp;IF(D44="外来針葉樹",1.41,"")&amp;IF(AND(D44="クヌギ",H56&lt;=20),1.36,"")&amp;IF(AND(D44="クヌギ",H56&gt;20),1.32,"")</f>
        <v/>
      </c>
      <c r="S56" s="500"/>
      <c r="T56" s="503"/>
      <c r="U56" s="277" t="e">
        <f>O44*P56*Q44*R56*S44*44/12</f>
        <v>#VALUE!</v>
      </c>
      <c r="V56" s="277" t="e">
        <f>U56*T44</f>
        <v>#VALUE!</v>
      </c>
      <c r="W56" s="279" t="e">
        <f t="shared" si="27"/>
        <v>#VALUE!</v>
      </c>
      <c r="X56" s="203" t="str">
        <f>X44</f>
        <v>スギ</v>
      </c>
      <c r="Y56" s="491"/>
      <c r="Z56" s="204">
        <f>Z44</f>
        <v>1990</v>
      </c>
      <c r="AA56" s="491"/>
      <c r="AB56" s="200">
        <v>2030</v>
      </c>
      <c r="AC56" s="205"/>
      <c r="AD56" s="491"/>
      <c r="AE56" s="206">
        <f t="shared" ref="AE56" si="63">AE44</f>
        <v>4.5</v>
      </c>
      <c r="AF56" s="491"/>
      <c r="AG56" s="207">
        <v>7.82</v>
      </c>
      <c r="AH56" s="208" t="str">
        <f t="shared" si="38"/>
        <v>×</v>
      </c>
      <c r="AI56" s="571"/>
      <c r="AJ56" s="574"/>
    </row>
    <row r="57" spans="1:36" ht="13.5" thickBot="1">
      <c r="T57" s="211"/>
      <c r="U57" s="211"/>
      <c r="V57" s="211"/>
      <c r="W57" s="211"/>
      <c r="X57" s="212"/>
      <c r="Y57" s="212"/>
      <c r="Z57" s="212"/>
      <c r="AA57" s="212"/>
      <c r="AB57" s="212"/>
      <c r="AC57" s="212"/>
      <c r="AD57" s="212"/>
      <c r="AE57" s="212"/>
      <c r="AF57" s="212"/>
    </row>
    <row r="58" spans="1:36" s="214" customFormat="1" ht="86.15" customHeight="1" thickBot="1">
      <c r="A58" s="243" t="s">
        <v>24</v>
      </c>
      <c r="B58" s="244" t="s">
        <v>285</v>
      </c>
      <c r="C58" s="244" t="s">
        <v>286</v>
      </c>
      <c r="D58" s="245" t="s">
        <v>98</v>
      </c>
      <c r="E58" s="244" t="s">
        <v>283</v>
      </c>
      <c r="F58" s="246" t="s">
        <v>287</v>
      </c>
      <c r="G58" s="213"/>
      <c r="M58" s="215"/>
      <c r="N58" s="215"/>
      <c r="O58" s="215"/>
    </row>
    <row r="59" spans="1:36" ht="14">
      <c r="A59" s="242">
        <v>2018</v>
      </c>
      <c r="B59" s="247" t="e">
        <f>SUMIF($G$5:$G$57,A59,$U$5:$U$57)</f>
        <v>#VALUE!</v>
      </c>
      <c r="C59" s="247" t="e">
        <f>SUMIF($G$5:$G$57,A59,$V$5:$V$57)</f>
        <v>#VALUE!</v>
      </c>
      <c r="D59" s="247" t="e">
        <f t="shared" ref="D59:D70" si="64">SUM(B59:C59)</f>
        <v>#VALUE!</v>
      </c>
      <c r="E59" s="248">
        <f>年度計算シート!E12</f>
        <v>365</v>
      </c>
      <c r="F59" s="249" t="e">
        <f>ROUND(D59*E59/年度計算シート!B12,1)</f>
        <v>#VALUE!</v>
      </c>
      <c r="G59" s="212"/>
      <c r="M59" s="212"/>
      <c r="N59" s="212"/>
      <c r="O59" s="212"/>
      <c r="S59" s="172"/>
    </row>
    <row r="60" spans="1:36" ht="14">
      <c r="A60" s="235">
        <v>2019</v>
      </c>
      <c r="B60" s="247" t="e">
        <f t="shared" ref="B60:B71" si="65">SUMIF($G$5:$G$57,A60,$U$5:$U$57)</f>
        <v>#VALUE!</v>
      </c>
      <c r="C60" s="247" t="e">
        <f t="shared" ref="C60:C71" si="66">SUMIF($G$5:$G$57,A60,$V$5:$V$57)</f>
        <v>#VALUE!</v>
      </c>
      <c r="D60" s="247" t="e">
        <f t="shared" si="64"/>
        <v>#VALUE!</v>
      </c>
      <c r="E60" s="248">
        <f>年度計算シート!E13</f>
        <v>366</v>
      </c>
      <c r="F60" s="249" t="e">
        <f>ROUND(D60*E60/年度計算シート!B13,1)</f>
        <v>#VALUE!</v>
      </c>
      <c r="G60" s="212"/>
      <c r="M60" s="212"/>
      <c r="N60" s="212"/>
      <c r="O60" s="212"/>
      <c r="S60" s="172"/>
    </row>
    <row r="61" spans="1:36" ht="14">
      <c r="A61" s="235">
        <v>2020</v>
      </c>
      <c r="B61" s="247" t="e">
        <f t="shared" si="65"/>
        <v>#VALUE!</v>
      </c>
      <c r="C61" s="247" t="e">
        <f t="shared" si="66"/>
        <v>#VALUE!</v>
      </c>
      <c r="D61" s="247" t="e">
        <f t="shared" si="64"/>
        <v>#VALUE!</v>
      </c>
      <c r="E61" s="248">
        <f>年度計算シート!E14</f>
        <v>365</v>
      </c>
      <c r="F61" s="249" t="e">
        <f>ROUND(D61*E61/年度計算シート!B14,1)</f>
        <v>#VALUE!</v>
      </c>
      <c r="G61" s="212"/>
      <c r="M61" s="212"/>
      <c r="N61" s="212"/>
      <c r="O61" s="212"/>
      <c r="S61" s="172"/>
    </row>
    <row r="62" spans="1:36" ht="14">
      <c r="A62" s="235">
        <v>2021</v>
      </c>
      <c r="B62" s="247" t="e">
        <f t="shared" si="65"/>
        <v>#VALUE!</v>
      </c>
      <c r="C62" s="247" t="e">
        <f t="shared" si="66"/>
        <v>#VALUE!</v>
      </c>
      <c r="D62" s="247" t="e">
        <f t="shared" si="64"/>
        <v>#VALUE!</v>
      </c>
      <c r="E62" s="248">
        <f>年度計算シート!E15</f>
        <v>365</v>
      </c>
      <c r="F62" s="249" t="e">
        <f>ROUND(D62*E62/年度計算シート!B15,1)</f>
        <v>#VALUE!</v>
      </c>
      <c r="G62" s="212"/>
      <c r="M62" s="212"/>
      <c r="N62" s="212"/>
      <c r="O62" s="212"/>
      <c r="S62" s="172"/>
    </row>
    <row r="63" spans="1:36" ht="14">
      <c r="A63" s="235">
        <v>2022</v>
      </c>
      <c r="B63" s="247" t="e">
        <f t="shared" si="65"/>
        <v>#VALUE!</v>
      </c>
      <c r="C63" s="247" t="e">
        <f t="shared" si="66"/>
        <v>#VALUE!</v>
      </c>
      <c r="D63" s="247" t="e">
        <f t="shared" si="64"/>
        <v>#VALUE!</v>
      </c>
      <c r="E63" s="248">
        <f>年度計算シート!E16</f>
        <v>365</v>
      </c>
      <c r="F63" s="249" t="e">
        <f>ROUND(D63*E63/年度計算シート!B16,1)</f>
        <v>#VALUE!</v>
      </c>
      <c r="G63" s="212"/>
      <c r="M63" s="212"/>
      <c r="N63" s="212"/>
      <c r="O63" s="212"/>
      <c r="S63" s="172"/>
    </row>
    <row r="64" spans="1:36" ht="14">
      <c r="A64" s="235">
        <v>2023</v>
      </c>
      <c r="B64" s="247" t="e">
        <f t="shared" si="65"/>
        <v>#VALUE!</v>
      </c>
      <c r="C64" s="247" t="e">
        <f t="shared" si="66"/>
        <v>#VALUE!</v>
      </c>
      <c r="D64" s="247" t="e">
        <f t="shared" si="64"/>
        <v>#VALUE!</v>
      </c>
      <c r="E64" s="248">
        <f>年度計算シート!E17</f>
        <v>366</v>
      </c>
      <c r="F64" s="249" t="e">
        <f>ROUND(D64*E64/年度計算シート!B17,1)</f>
        <v>#VALUE!</v>
      </c>
      <c r="G64" s="212"/>
      <c r="M64" s="212"/>
      <c r="N64" s="212"/>
      <c r="O64" s="212"/>
      <c r="S64" s="172"/>
    </row>
    <row r="65" spans="1:19" ht="14">
      <c r="A65" s="235">
        <v>2024</v>
      </c>
      <c r="B65" s="247" t="e">
        <f t="shared" si="65"/>
        <v>#VALUE!</v>
      </c>
      <c r="C65" s="247" t="e">
        <f t="shared" si="66"/>
        <v>#VALUE!</v>
      </c>
      <c r="D65" s="247" t="e">
        <f t="shared" si="64"/>
        <v>#VALUE!</v>
      </c>
      <c r="E65" s="248">
        <f>年度計算シート!E18</f>
        <v>365</v>
      </c>
      <c r="F65" s="249" t="e">
        <f>ROUND(D65*E65/年度計算シート!B18,1)</f>
        <v>#VALUE!</v>
      </c>
      <c r="G65" s="212"/>
      <c r="M65" s="212"/>
      <c r="N65" s="212"/>
      <c r="O65" s="212"/>
      <c r="S65" s="172"/>
    </row>
    <row r="66" spans="1:19" ht="14">
      <c r="A66" s="235">
        <v>2025</v>
      </c>
      <c r="B66" s="247" t="e">
        <f t="shared" si="65"/>
        <v>#VALUE!</v>
      </c>
      <c r="C66" s="247" t="e">
        <f t="shared" si="66"/>
        <v>#VALUE!</v>
      </c>
      <c r="D66" s="247" t="e">
        <f t="shared" si="64"/>
        <v>#VALUE!</v>
      </c>
      <c r="E66" s="248">
        <f>年度計算シート!E19</f>
        <v>365</v>
      </c>
      <c r="F66" s="250" t="e">
        <f>ROUND(D66*E66/年度計算シート!B19,1)</f>
        <v>#VALUE!</v>
      </c>
      <c r="G66" s="212"/>
      <c r="M66" s="212"/>
      <c r="N66" s="212"/>
      <c r="O66" s="212"/>
      <c r="S66" s="172"/>
    </row>
    <row r="67" spans="1:19" ht="14">
      <c r="A67" s="235">
        <v>2026</v>
      </c>
      <c r="B67" s="247" t="e">
        <f t="shared" si="65"/>
        <v>#VALUE!</v>
      </c>
      <c r="C67" s="247" t="e">
        <f t="shared" si="66"/>
        <v>#VALUE!</v>
      </c>
      <c r="D67" s="247" t="e">
        <f t="shared" si="64"/>
        <v>#VALUE!</v>
      </c>
      <c r="E67" s="248">
        <f>年度計算シート!E20</f>
        <v>365</v>
      </c>
      <c r="F67" s="250" t="e">
        <f>ROUND(D67*E67/年度計算シート!B20,1)</f>
        <v>#VALUE!</v>
      </c>
      <c r="G67" s="212"/>
      <c r="M67" s="212"/>
      <c r="N67" s="212"/>
      <c r="O67" s="212"/>
      <c r="S67" s="172"/>
    </row>
    <row r="68" spans="1:19" ht="14">
      <c r="A68" s="235">
        <v>2027</v>
      </c>
      <c r="B68" s="247" t="e">
        <f t="shared" si="65"/>
        <v>#VALUE!</v>
      </c>
      <c r="C68" s="247" t="e">
        <f t="shared" si="66"/>
        <v>#VALUE!</v>
      </c>
      <c r="D68" s="247" t="e">
        <f t="shared" si="64"/>
        <v>#VALUE!</v>
      </c>
      <c r="E68" s="248">
        <f>年度計算シート!E21</f>
        <v>366</v>
      </c>
      <c r="F68" s="250" t="e">
        <f>ROUND(D68*E68/年度計算シート!B21,1)</f>
        <v>#VALUE!</v>
      </c>
      <c r="G68" s="212"/>
      <c r="M68" s="212"/>
      <c r="N68" s="212"/>
      <c r="O68" s="212"/>
      <c r="S68" s="172"/>
    </row>
    <row r="69" spans="1:19" ht="14">
      <c r="A69" s="235">
        <v>2028</v>
      </c>
      <c r="B69" s="247" t="e">
        <f t="shared" si="65"/>
        <v>#VALUE!</v>
      </c>
      <c r="C69" s="247" t="e">
        <f t="shared" si="66"/>
        <v>#VALUE!</v>
      </c>
      <c r="D69" s="247" t="e">
        <f t="shared" si="64"/>
        <v>#VALUE!</v>
      </c>
      <c r="E69" s="248">
        <f>年度計算シート!E22</f>
        <v>365</v>
      </c>
      <c r="F69" s="250" t="e">
        <f>ROUND(D69*E69/年度計算シート!B22,1)</f>
        <v>#VALUE!</v>
      </c>
      <c r="G69" s="212"/>
      <c r="M69" s="212"/>
      <c r="N69" s="212"/>
      <c r="O69" s="212"/>
      <c r="S69" s="172"/>
    </row>
    <row r="70" spans="1:19" ht="14">
      <c r="A70" s="235">
        <v>2029</v>
      </c>
      <c r="B70" s="247" t="e">
        <f t="shared" si="65"/>
        <v>#VALUE!</v>
      </c>
      <c r="C70" s="247" t="e">
        <f t="shared" si="66"/>
        <v>#VALUE!</v>
      </c>
      <c r="D70" s="247" t="e">
        <f t="shared" si="64"/>
        <v>#VALUE!</v>
      </c>
      <c r="E70" s="248">
        <f>年度計算シート!E23</f>
        <v>365</v>
      </c>
      <c r="F70" s="250" t="e">
        <f>ROUND(D70*E70/年度計算シート!B23,1)</f>
        <v>#VALUE!</v>
      </c>
      <c r="G70" s="212"/>
      <c r="M70" s="212"/>
      <c r="N70" s="212"/>
      <c r="O70" s="212"/>
      <c r="S70" s="172"/>
    </row>
    <row r="71" spans="1:19" ht="14.5" thickBot="1">
      <c r="A71" s="237">
        <v>2030</v>
      </c>
      <c r="B71" s="251" t="e">
        <f t="shared" si="65"/>
        <v>#VALUE!</v>
      </c>
      <c r="C71" s="251" t="e">
        <f t="shared" si="66"/>
        <v>#VALUE!</v>
      </c>
      <c r="D71" s="251" t="e">
        <f>SUM(B71:C71)</f>
        <v>#VALUE!</v>
      </c>
      <c r="E71" s="252">
        <f>年度計算シート!E24</f>
        <v>365</v>
      </c>
      <c r="F71" s="253" t="e">
        <f>ROUND(D71*E71/年度計算シート!B24,1)</f>
        <v>#VALUE!</v>
      </c>
      <c r="G71" s="212"/>
      <c r="M71" s="212"/>
      <c r="N71" s="212"/>
      <c r="O71" s="212"/>
      <c r="S71" s="172"/>
    </row>
    <row r="72" spans="1:19" ht="14.5" customHeight="1" thickBot="1">
      <c r="A72" s="254"/>
      <c r="B72" s="255"/>
      <c r="C72" s="255"/>
      <c r="D72" s="255"/>
      <c r="E72" s="256" t="s">
        <v>18</v>
      </c>
      <c r="F72" s="257" t="e">
        <f>SUM(F59:F71)</f>
        <v>#VALUE!</v>
      </c>
      <c r="G72" s="212"/>
      <c r="S72" s="172"/>
    </row>
    <row r="73" spans="1:19">
      <c r="A73" s="229"/>
      <c r="B73" s="258"/>
      <c r="C73" s="259"/>
      <c r="D73" s="260"/>
      <c r="E73" s="261"/>
      <c r="F73" s="262"/>
      <c r="G73" s="172"/>
      <c r="S73" s="172"/>
    </row>
    <row r="74" spans="1:19" s="214" customFormat="1">
      <c r="A74" s="263" t="s">
        <v>15</v>
      </c>
      <c r="B74" s="264"/>
      <c r="C74" s="264"/>
      <c r="D74" s="263"/>
      <c r="E74" s="263"/>
      <c r="F74" s="263"/>
      <c r="G74" s="217"/>
      <c r="S74" s="218"/>
    </row>
    <row r="75" spans="1:19" s="214" customFormat="1">
      <c r="A75" s="263" t="s">
        <v>13</v>
      </c>
      <c r="B75" s="264"/>
      <c r="C75" s="264"/>
      <c r="D75" s="263"/>
      <c r="E75" s="263"/>
      <c r="F75" s="263"/>
      <c r="G75" s="217"/>
      <c r="S75" s="218"/>
    </row>
    <row r="76" spans="1:19" s="214" customFormat="1">
      <c r="A76" s="265" t="s">
        <v>30</v>
      </c>
      <c r="B76" s="264"/>
      <c r="C76" s="264"/>
      <c r="D76" s="263"/>
      <c r="E76" s="263"/>
      <c r="F76" s="263"/>
      <c r="G76" s="217"/>
      <c r="S76" s="218"/>
    </row>
    <row r="77" spans="1:19" s="214" customFormat="1">
      <c r="A77" s="266" t="s">
        <v>284</v>
      </c>
      <c r="B77" s="267"/>
      <c r="C77" s="267"/>
      <c r="D77" s="263"/>
      <c r="E77" s="263"/>
      <c r="F77" s="263"/>
      <c r="G77" s="217"/>
      <c r="S77" s="218"/>
    </row>
    <row r="78" spans="1:19" s="214" customFormat="1">
      <c r="A78" s="268" t="s">
        <v>215</v>
      </c>
      <c r="B78" s="264"/>
      <c r="C78" s="264"/>
      <c r="D78" s="263"/>
      <c r="E78" s="263"/>
      <c r="F78" s="263"/>
      <c r="G78" s="217"/>
      <c r="S78" s="218"/>
    </row>
    <row r="79" spans="1:19" s="214" customFormat="1">
      <c r="A79" s="219"/>
      <c r="B79" s="216"/>
      <c r="C79" s="216"/>
      <c r="G79" s="217"/>
      <c r="S79" s="218"/>
    </row>
    <row r="80" spans="1:19">
      <c r="S80" s="220"/>
    </row>
    <row r="81" spans="8:19">
      <c r="S81" s="220"/>
    </row>
    <row r="82" spans="8:19">
      <c r="S82" s="220"/>
    </row>
    <row r="86" spans="8:19">
      <c r="H86" s="214"/>
    </row>
  </sheetData>
  <sheetProtection password="B37A" sheet="1" objects="1" scenarios="1"/>
  <mergeCells count="103">
    <mergeCell ref="X2:AJ2"/>
    <mergeCell ref="Z3:AA3"/>
    <mergeCell ref="AB3:AD3"/>
    <mergeCell ref="AE3:AF3"/>
    <mergeCell ref="AI5:AI17"/>
    <mergeCell ref="AI18:AI30"/>
    <mergeCell ref="AI31:AI43"/>
    <mergeCell ref="AI44:AI56"/>
    <mergeCell ref="AJ5:AJ17"/>
    <mergeCell ref="AJ18:AJ30"/>
    <mergeCell ref="AJ31:AJ43"/>
    <mergeCell ref="AJ44:AJ56"/>
    <mergeCell ref="AJ3:AJ4"/>
    <mergeCell ref="AI3:AI4"/>
    <mergeCell ref="AG3:AH3"/>
    <mergeCell ref="Y18:Y30"/>
    <mergeCell ref="AA18:AA30"/>
    <mergeCell ref="AD18:AD30"/>
    <mergeCell ref="AF18:AF30"/>
    <mergeCell ref="Y31:Y43"/>
    <mergeCell ref="Y5:Y17"/>
    <mergeCell ref="AA5:AA17"/>
    <mergeCell ref="AB4:AC4"/>
    <mergeCell ref="AD5:AD17"/>
    <mergeCell ref="AF5:AF17"/>
    <mergeCell ref="X3:Y3"/>
    <mergeCell ref="I3:K3"/>
    <mergeCell ref="L3:N3"/>
    <mergeCell ref="M5:M17"/>
    <mergeCell ref="C5:C17"/>
    <mergeCell ref="J5:J17"/>
    <mergeCell ref="S5:S17"/>
    <mergeCell ref="Q5:Q17"/>
    <mergeCell ref="L5:L17"/>
    <mergeCell ref="H3:H4"/>
    <mergeCell ref="E3:E4"/>
    <mergeCell ref="T5:T17"/>
    <mergeCell ref="I5:I17"/>
    <mergeCell ref="N5:N17"/>
    <mergeCell ref="A1:C1"/>
    <mergeCell ref="W3:W4"/>
    <mergeCell ref="D3:D4"/>
    <mergeCell ref="V3:V4"/>
    <mergeCell ref="U3:U4"/>
    <mergeCell ref="O3:O4"/>
    <mergeCell ref="P3:P4"/>
    <mergeCell ref="R3:R4"/>
    <mergeCell ref="B3:B4"/>
    <mergeCell ref="C3:C4"/>
    <mergeCell ref="G3:G4"/>
    <mergeCell ref="Q3:Q4"/>
    <mergeCell ref="F3:F4"/>
    <mergeCell ref="T3:T4"/>
    <mergeCell ref="A3:A4"/>
    <mergeCell ref="S3:S4"/>
    <mergeCell ref="A2:P2"/>
    <mergeCell ref="A18:A30"/>
    <mergeCell ref="B18:B30"/>
    <mergeCell ref="C18:C30"/>
    <mergeCell ref="A31:A43"/>
    <mergeCell ref="B31:B43"/>
    <mergeCell ref="C31:C43"/>
    <mergeCell ref="N31:N43"/>
    <mergeCell ref="L31:L43"/>
    <mergeCell ref="K5:K17"/>
    <mergeCell ref="A5:A17"/>
    <mergeCell ref="B5:B17"/>
    <mergeCell ref="S31:S43"/>
    <mergeCell ref="T31:T43"/>
    <mergeCell ref="Q18:Q30"/>
    <mergeCell ref="S18:S30"/>
    <mergeCell ref="I31:I43"/>
    <mergeCell ref="K31:K43"/>
    <mergeCell ref="J31:J43"/>
    <mergeCell ref="Q31:Q43"/>
    <mergeCell ref="N18:N30"/>
    <mergeCell ref="M18:M30"/>
    <mergeCell ref="J18:J30"/>
    <mergeCell ref="M31:M43"/>
    <mergeCell ref="X1:AJ1"/>
    <mergeCell ref="AF44:AF56"/>
    <mergeCell ref="Y44:Y56"/>
    <mergeCell ref="AA44:AA56"/>
    <mergeCell ref="AD44:AD56"/>
    <mergeCell ref="AA31:AA43"/>
    <mergeCell ref="AD31:AD43"/>
    <mergeCell ref="AF31:AF43"/>
    <mergeCell ref="A44:A56"/>
    <mergeCell ref="B44:B56"/>
    <mergeCell ref="C44:C56"/>
    <mergeCell ref="S44:S56"/>
    <mergeCell ref="T44:T56"/>
    <mergeCell ref="K44:K56"/>
    <mergeCell ref="M44:M56"/>
    <mergeCell ref="N44:N56"/>
    <mergeCell ref="I44:I56"/>
    <mergeCell ref="L44:L56"/>
    <mergeCell ref="Q44:Q56"/>
    <mergeCell ref="J44:J56"/>
    <mergeCell ref="T18:T30"/>
    <mergeCell ref="I18:I30"/>
    <mergeCell ref="L18:L30"/>
    <mergeCell ref="K18:K30"/>
  </mergeCells>
  <phoneticPr fontId="2"/>
  <dataValidations count="6">
    <dataValidation type="list" allowBlank="1" showInputMessage="1" showErrorMessage="1" sqref="M5:M56 J5:J56">
      <formula1>"実測値, 想定値"</formula1>
    </dataValidation>
    <dataValidation type="list" allowBlank="1" showInputMessage="1" showErrorMessage="1" sqref="X5:X56">
      <formula1>"スギ,ヒノキ,サワラ,アカマツ,クロマツ,ヒバ,カラマツ,モミ,トドマツ,ツガ,エゾマツ,アカエゾマツ,マキ,イチイ,イチョウ,外来針葉樹,その他針葉樹,ブナ,カシ,クリ,クヌギ,ナラ,ドロノキ,ハンノキ,ニレ,ケヤキ,カツラ,ホオノキ,カエデ,キハダ,シナノキ,センノキ,キリ,外来広葉樹,カンバ,その他広葉樹"</formula1>
    </dataValidation>
    <dataValidation type="list" allowBlank="1" showInputMessage="1" showErrorMessage="1" sqref="E5 Z5:Z56 E18 E31 E44">
      <formula1>"1990,1991,1992,1993,1994,1995,1996,1997,1998,1999,2000,2001,2002,2003,2004,2005,2006,2007,2008,2009,2010,2011,2012,2013,2014,2015,2016,2017,2018,2019,2020,2021,2022,2023,2024,2025,2026,2027,2028,2029,2030"</formula1>
    </dataValidation>
    <dataValidation type="list" allowBlank="1" showInputMessage="1" showErrorMessage="1" promptTitle="選択して下さい" sqref="D5 D18 D31 D44">
      <formula1>"スギ,ヒノキ,サワラ,アカマツ,クロマツ,ヒバ,カラマツ,モミ,トドマツ,ツガ,エゾマツ,アカエゾマツ,マキ,イチイ,イチョウ,外来針葉樹,その他針葉樹,ブナ,カシ,クリ,クヌギ,ナラ,ドロノキ,ハンノキ,ニレ,ケヤキ,カツラ,ホオノキ,カエデ,キハダ,シナノキ,センノキ,キリ,外来広葉樹,カンバ,その他広葉樹"</formula1>
    </dataValidation>
    <dataValidation type="list" allowBlank="1" showInputMessage="1" showErrorMessage="1" sqref="F5 F31 F18 F44">
      <formula1>"間伐,保育,植栽"</formula1>
    </dataValidation>
    <dataValidation type="list" allowBlank="1" showInputMessage="1" showErrorMessage="1" sqref="AI5:AI56">
      <formula1>"解決済,未解決"</formula1>
    </dataValidation>
  </dataValidations>
  <pageMargins left="0.7" right="0.7" top="0.75" bottom="0.75" header="0.3" footer="0.3"/>
  <pageSetup paperSize="9" scale="38" orientation="landscape" r:id="rId1"/>
  <rowBreaks count="2" manualBreakCount="2">
    <brk id="2" max="29" man="1"/>
    <brk id="4" max="29" man="1"/>
  </rowBreaks>
  <colBreaks count="2" manualBreakCount="2">
    <brk id="6" max="80" man="1"/>
    <brk id="8" max="80" man="1"/>
  </colBreaks>
  <ignoredErrors>
    <ignoredError sqref="X5:AH56"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0"/>
  <sheetViews>
    <sheetView showGridLines="0" view="pageBreakPreview" zoomScale="50" zoomScaleNormal="75" zoomScaleSheetLayoutView="50" workbookViewId="0">
      <selection sqref="A1:U8"/>
    </sheetView>
  </sheetViews>
  <sheetFormatPr defaultColWidth="9" defaultRowHeight="13"/>
  <cols>
    <col min="1" max="1" width="10.7265625" style="6" customWidth="1"/>
    <col min="2" max="3" width="14" style="26" customWidth="1"/>
    <col min="4" max="4" width="14" style="6" customWidth="1"/>
    <col min="5" max="5" width="12.6328125" style="3" customWidth="1"/>
    <col min="6" max="6" width="12.6328125" style="1" customWidth="1"/>
    <col min="7" max="12" width="7.08984375" style="6" customWidth="1"/>
    <col min="13" max="15" width="12.6328125" style="6" customWidth="1"/>
    <col min="16" max="16" width="16.7265625" style="6" customWidth="1"/>
    <col min="17" max="17" width="10.08984375" style="6" customWidth="1"/>
    <col min="18" max="18" width="12.6328125" style="6" customWidth="1"/>
    <col min="19" max="21" width="11" style="6" customWidth="1"/>
    <col min="22" max="16384" width="9" style="6"/>
  </cols>
  <sheetData>
    <row r="1" spans="1:21" ht="21" customHeight="1">
      <c r="A1" s="585" t="s">
        <v>181</v>
      </c>
      <c r="B1" s="586"/>
      <c r="C1" s="586"/>
      <c r="D1" s="586"/>
      <c r="H1" s="8"/>
    </row>
    <row r="2" spans="1:21" ht="17" thickBot="1">
      <c r="B2" s="9"/>
      <c r="C2" s="9"/>
    </row>
    <row r="3" spans="1:21" ht="51.75" customHeight="1">
      <c r="A3" s="587" t="s">
        <v>6</v>
      </c>
      <c r="B3" s="589" t="s">
        <v>7</v>
      </c>
      <c r="C3" s="591" t="s">
        <v>9</v>
      </c>
      <c r="D3" s="593" t="s">
        <v>3</v>
      </c>
      <c r="E3" s="583" t="s">
        <v>10</v>
      </c>
      <c r="F3" s="599" t="s">
        <v>4</v>
      </c>
      <c r="G3" s="609" t="s">
        <v>26</v>
      </c>
      <c r="H3" s="589"/>
      <c r="I3" s="610"/>
      <c r="J3" s="611" t="s">
        <v>184</v>
      </c>
      <c r="K3" s="589"/>
      <c r="L3" s="610"/>
      <c r="M3" s="612" t="s">
        <v>188</v>
      </c>
      <c r="N3" s="595" t="s">
        <v>189</v>
      </c>
      <c r="O3" s="603" t="s">
        <v>16</v>
      </c>
      <c r="P3" s="604" t="s">
        <v>190</v>
      </c>
      <c r="Q3" s="591" t="s">
        <v>27</v>
      </c>
      <c r="R3" s="606" t="s">
        <v>28</v>
      </c>
      <c r="S3" s="597" t="s">
        <v>187</v>
      </c>
      <c r="T3" s="608" t="s">
        <v>185</v>
      </c>
      <c r="U3" s="601" t="s">
        <v>186</v>
      </c>
    </row>
    <row r="4" spans="1:21" ht="130.5" customHeight="1" thickBot="1">
      <c r="A4" s="588"/>
      <c r="B4" s="590"/>
      <c r="C4" s="592"/>
      <c r="D4" s="594"/>
      <c r="E4" s="584"/>
      <c r="F4" s="600"/>
      <c r="G4" s="71" t="s">
        <v>182</v>
      </c>
      <c r="H4" s="71" t="s">
        <v>20</v>
      </c>
      <c r="I4" s="71" t="s">
        <v>19</v>
      </c>
      <c r="J4" s="71" t="s">
        <v>183</v>
      </c>
      <c r="K4" s="71" t="s">
        <v>20</v>
      </c>
      <c r="L4" s="71" t="s">
        <v>19</v>
      </c>
      <c r="M4" s="605"/>
      <c r="N4" s="596"/>
      <c r="O4" s="600"/>
      <c r="P4" s="605"/>
      <c r="Q4" s="605"/>
      <c r="R4" s="607"/>
      <c r="S4" s="598"/>
      <c r="T4" s="602"/>
      <c r="U4" s="602"/>
    </row>
    <row r="5" spans="1:21" ht="87" customHeight="1" thickBot="1">
      <c r="A5" s="10"/>
      <c r="B5" s="11"/>
      <c r="C5" s="11"/>
      <c r="D5" s="12"/>
      <c r="E5" s="31"/>
      <c r="F5" s="32"/>
      <c r="G5" s="16"/>
      <c r="H5" s="13"/>
      <c r="I5" s="13"/>
      <c r="J5" s="17"/>
      <c r="K5" s="13"/>
      <c r="L5" s="11"/>
      <c r="M5" s="11">
        <f>J5</f>
        <v>0</v>
      </c>
      <c r="N5" s="15"/>
      <c r="O5" s="13"/>
      <c r="P5" s="15"/>
      <c r="Q5" s="13">
        <v>0.5</v>
      </c>
      <c r="R5" s="14"/>
      <c r="S5" s="18">
        <f>M5*N5*O5*P5*Q5*44/12</f>
        <v>0</v>
      </c>
      <c r="T5" s="19">
        <f>S5*R5</f>
        <v>0</v>
      </c>
      <c r="U5" s="20">
        <f>SUM(S5:T5)</f>
        <v>0</v>
      </c>
    </row>
    <row r="6" spans="1:21" ht="87" customHeight="1" thickBot="1">
      <c r="A6" s="21"/>
      <c r="B6" s="22"/>
      <c r="C6" s="23"/>
      <c r="D6" s="24"/>
      <c r="E6" s="31"/>
      <c r="F6" s="32"/>
      <c r="G6" s="16"/>
      <c r="H6" s="13"/>
      <c r="I6" s="13"/>
      <c r="J6" s="17"/>
      <c r="K6" s="13"/>
      <c r="L6" s="11"/>
      <c r="M6" s="11">
        <f>J6</f>
        <v>0</v>
      </c>
      <c r="N6" s="15"/>
      <c r="O6" s="13"/>
      <c r="P6" s="15"/>
      <c r="Q6" s="13">
        <v>0.5</v>
      </c>
      <c r="R6" s="14"/>
      <c r="S6" s="18">
        <f>M6*N6*O6*P6*Q6*44/12</f>
        <v>0</v>
      </c>
      <c r="T6" s="19">
        <f>S6*R6</f>
        <v>0</v>
      </c>
      <c r="U6" s="20">
        <f>SUM(S6:T6)</f>
        <v>0</v>
      </c>
    </row>
    <row r="7" spans="1:21" ht="87" customHeight="1" thickBot="1">
      <c r="A7" s="21"/>
      <c r="B7" s="22"/>
      <c r="C7" s="23"/>
      <c r="D7" s="24"/>
      <c r="E7" s="31"/>
      <c r="F7" s="32"/>
      <c r="G7" s="25"/>
      <c r="H7" s="13"/>
      <c r="I7" s="13"/>
      <c r="J7" s="17"/>
      <c r="K7" s="13"/>
      <c r="L7" s="11"/>
      <c r="M7" s="11">
        <f>J7</f>
        <v>0</v>
      </c>
      <c r="N7" s="15"/>
      <c r="O7" s="13"/>
      <c r="P7" s="15"/>
      <c r="Q7" s="13">
        <v>0.5</v>
      </c>
      <c r="R7" s="14"/>
      <c r="S7" s="18">
        <f>M7*N7*O7*P7*Q7*44/12</f>
        <v>0</v>
      </c>
      <c r="T7" s="19">
        <f>S7*R7</f>
        <v>0</v>
      </c>
      <c r="U7" s="20">
        <f>SUM(S7:T7)</f>
        <v>0</v>
      </c>
    </row>
    <row r="8" spans="1:21" ht="87" customHeight="1" thickBot="1">
      <c r="A8" s="33"/>
      <c r="B8" s="34"/>
      <c r="C8" s="35"/>
      <c r="D8" s="36"/>
      <c r="E8" s="37"/>
      <c r="F8" s="38"/>
      <c r="G8" s="39"/>
      <c r="H8" s="40"/>
      <c r="I8" s="40"/>
      <c r="J8" s="41"/>
      <c r="K8" s="40"/>
      <c r="L8" s="35"/>
      <c r="M8" s="35">
        <f>J8</f>
        <v>0</v>
      </c>
      <c r="N8" s="42"/>
      <c r="O8" s="40"/>
      <c r="P8" s="42"/>
      <c r="Q8" s="40">
        <v>0.5</v>
      </c>
      <c r="R8" s="43"/>
      <c r="S8" s="44">
        <f>M8*N8*O8*P8*Q8*44/12</f>
        <v>0</v>
      </c>
      <c r="T8" s="45">
        <f>S8*R8</f>
        <v>0</v>
      </c>
      <c r="U8" s="46">
        <f>SUM(S8:T8)</f>
        <v>0</v>
      </c>
    </row>
    <row r="9" spans="1:21" ht="13.5" thickBot="1">
      <c r="M9" s="47"/>
      <c r="N9" s="47"/>
      <c r="O9" s="47"/>
    </row>
    <row r="10" spans="1:21" s="1" customFormat="1">
      <c r="A10" s="6" t="s">
        <v>17</v>
      </c>
      <c r="B10" s="26"/>
      <c r="C10" s="26"/>
      <c r="D10" s="6"/>
      <c r="J10" s="27"/>
      <c r="K10" s="27"/>
      <c r="L10" s="27"/>
      <c r="R10" s="155" t="s">
        <v>236</v>
      </c>
      <c r="S10" s="142">
        <f>SUMIF($E$5:$E$9,R10,$S$5:$S$9)</f>
        <v>0</v>
      </c>
      <c r="T10" s="111">
        <f>SUMIF($E$5:$E$9,R10,$T$5:$T$9)</f>
        <v>0</v>
      </c>
      <c r="U10" s="4">
        <f>ROUND(SUM(S10:T10),1)</f>
        <v>0</v>
      </c>
    </row>
    <row r="11" spans="1:21">
      <c r="A11" s="30" t="s">
        <v>31</v>
      </c>
      <c r="E11" s="1"/>
      <c r="J11" s="28"/>
      <c r="K11" s="28"/>
      <c r="L11" s="28"/>
      <c r="R11" s="156" t="s">
        <v>237</v>
      </c>
      <c r="S11" s="143">
        <f t="shared" ref="S11:S26" si="0">SUMIF($E$5:$E$9,R11,$S$5:$S$9)</f>
        <v>0</v>
      </c>
      <c r="T11" s="5">
        <f t="shared" ref="T11:T26" si="1">SUMIF($E$5:$E$9,R11,$T$5:$T$9)</f>
        <v>0</v>
      </c>
      <c r="U11" s="48">
        <f t="shared" ref="U11:U26" si="2">ROUND(SUM(S11:T11),1)</f>
        <v>0</v>
      </c>
    </row>
    <row r="12" spans="1:21" s="1" customFormat="1">
      <c r="A12" s="6" t="s">
        <v>191</v>
      </c>
      <c r="B12" s="2"/>
      <c r="C12" s="2"/>
      <c r="G12" s="3"/>
      <c r="R12" s="156" t="s">
        <v>238</v>
      </c>
      <c r="S12" s="143">
        <f t="shared" si="0"/>
        <v>0</v>
      </c>
      <c r="T12" s="5">
        <f t="shared" si="1"/>
        <v>0</v>
      </c>
      <c r="U12" s="48">
        <f t="shared" si="2"/>
        <v>0</v>
      </c>
    </row>
    <row r="13" spans="1:21" s="1" customFormat="1">
      <c r="A13" s="6"/>
      <c r="B13" s="2"/>
      <c r="C13" s="2"/>
      <c r="G13" s="3"/>
      <c r="R13" s="156" t="s">
        <v>239</v>
      </c>
      <c r="S13" s="143">
        <f t="shared" si="0"/>
        <v>0</v>
      </c>
      <c r="T13" s="5">
        <f t="shared" si="1"/>
        <v>0</v>
      </c>
      <c r="U13" s="48">
        <f t="shared" si="2"/>
        <v>0</v>
      </c>
    </row>
    <row r="14" spans="1:21" s="1" customFormat="1">
      <c r="A14" s="6"/>
      <c r="B14" s="2"/>
      <c r="C14" s="2"/>
      <c r="G14" s="3"/>
      <c r="R14" s="156" t="s">
        <v>240</v>
      </c>
      <c r="S14" s="143">
        <f t="shared" si="0"/>
        <v>0</v>
      </c>
      <c r="T14" s="5">
        <f t="shared" si="1"/>
        <v>0</v>
      </c>
      <c r="U14" s="48">
        <f t="shared" si="2"/>
        <v>0</v>
      </c>
    </row>
    <row r="15" spans="1:21" s="1" customFormat="1">
      <c r="A15" s="6"/>
      <c r="B15" s="2"/>
      <c r="C15" s="2"/>
      <c r="G15" s="3"/>
      <c r="R15" s="156" t="s">
        <v>241</v>
      </c>
      <c r="S15" s="143">
        <f t="shared" si="0"/>
        <v>0</v>
      </c>
      <c r="T15" s="5">
        <f t="shared" si="1"/>
        <v>0</v>
      </c>
      <c r="U15" s="48">
        <f t="shared" si="2"/>
        <v>0</v>
      </c>
    </row>
    <row r="16" spans="1:21" s="1" customFormat="1">
      <c r="A16" s="6"/>
      <c r="B16" s="2"/>
      <c r="C16" s="2"/>
      <c r="G16" s="3"/>
      <c r="R16" s="156" t="s">
        <v>242</v>
      </c>
      <c r="S16" s="143">
        <f t="shared" si="0"/>
        <v>0</v>
      </c>
      <c r="T16" s="5">
        <f t="shared" si="1"/>
        <v>0</v>
      </c>
      <c r="U16" s="48">
        <f t="shared" si="2"/>
        <v>0</v>
      </c>
    </row>
    <row r="17" spans="1:21" s="1" customFormat="1">
      <c r="A17" s="6"/>
      <c r="B17" s="2"/>
      <c r="C17" s="2"/>
      <c r="G17" s="3"/>
      <c r="R17" s="156" t="s">
        <v>243</v>
      </c>
      <c r="S17" s="143">
        <f t="shared" si="0"/>
        <v>0</v>
      </c>
      <c r="T17" s="5">
        <f t="shared" si="1"/>
        <v>0</v>
      </c>
      <c r="U17" s="48">
        <f t="shared" si="2"/>
        <v>0</v>
      </c>
    </row>
    <row r="18" spans="1:21" s="1" customFormat="1">
      <c r="A18" s="6"/>
      <c r="B18" s="2"/>
      <c r="C18" s="2"/>
      <c r="G18" s="3"/>
      <c r="R18" s="156" t="s">
        <v>244</v>
      </c>
      <c r="S18" s="143">
        <f t="shared" si="0"/>
        <v>0</v>
      </c>
      <c r="T18" s="5">
        <f t="shared" si="1"/>
        <v>0</v>
      </c>
      <c r="U18" s="48">
        <f t="shared" si="2"/>
        <v>0</v>
      </c>
    </row>
    <row r="19" spans="1:21" s="1" customFormat="1">
      <c r="A19" s="6"/>
      <c r="B19" s="2"/>
      <c r="C19" s="2"/>
      <c r="G19" s="3"/>
      <c r="R19" s="156" t="s">
        <v>245</v>
      </c>
      <c r="S19" s="143">
        <f t="shared" si="0"/>
        <v>0</v>
      </c>
      <c r="T19" s="5">
        <f t="shared" si="1"/>
        <v>0</v>
      </c>
      <c r="U19" s="48">
        <f t="shared" si="2"/>
        <v>0</v>
      </c>
    </row>
    <row r="20" spans="1:21" s="1" customFormat="1">
      <c r="A20" s="6"/>
      <c r="B20" s="2"/>
      <c r="C20" s="2"/>
      <c r="G20" s="3"/>
      <c r="R20" s="156" t="s">
        <v>246</v>
      </c>
      <c r="S20" s="143">
        <f t="shared" si="0"/>
        <v>0</v>
      </c>
      <c r="T20" s="5">
        <f t="shared" si="1"/>
        <v>0</v>
      </c>
      <c r="U20" s="48">
        <f t="shared" si="2"/>
        <v>0</v>
      </c>
    </row>
    <row r="21" spans="1:21" s="1" customFormat="1">
      <c r="A21" s="6"/>
      <c r="B21" s="2"/>
      <c r="C21" s="2"/>
      <c r="G21" s="3"/>
      <c r="R21" s="156" t="s">
        <v>247</v>
      </c>
      <c r="S21" s="143">
        <f t="shared" si="0"/>
        <v>0</v>
      </c>
      <c r="T21" s="5">
        <f t="shared" si="1"/>
        <v>0</v>
      </c>
      <c r="U21" s="48">
        <f t="shared" si="2"/>
        <v>0</v>
      </c>
    </row>
    <row r="22" spans="1:21" s="1" customFormat="1">
      <c r="A22" s="6"/>
      <c r="B22" s="2"/>
      <c r="C22" s="2"/>
      <c r="G22" s="3"/>
      <c r="R22" s="156" t="s">
        <v>248</v>
      </c>
      <c r="S22" s="143">
        <f t="shared" si="0"/>
        <v>0</v>
      </c>
      <c r="T22" s="5">
        <f t="shared" si="1"/>
        <v>0</v>
      </c>
      <c r="U22" s="48">
        <f t="shared" si="2"/>
        <v>0</v>
      </c>
    </row>
    <row r="23" spans="1:21">
      <c r="E23" s="1"/>
      <c r="J23" s="28"/>
      <c r="K23" s="28"/>
      <c r="L23" s="28"/>
      <c r="R23" s="156" t="s">
        <v>249</v>
      </c>
      <c r="S23" s="143">
        <f t="shared" si="0"/>
        <v>0</v>
      </c>
      <c r="T23" s="5">
        <f t="shared" si="1"/>
        <v>0</v>
      </c>
      <c r="U23" s="48">
        <f t="shared" si="2"/>
        <v>0</v>
      </c>
    </row>
    <row r="24" spans="1:21">
      <c r="E24" s="1"/>
      <c r="J24" s="28"/>
      <c r="K24" s="28"/>
      <c r="L24" s="28"/>
      <c r="R24" s="156" t="s">
        <v>250</v>
      </c>
      <c r="S24" s="143">
        <f t="shared" si="0"/>
        <v>0</v>
      </c>
      <c r="T24" s="5">
        <f t="shared" si="1"/>
        <v>0</v>
      </c>
      <c r="U24" s="48">
        <f t="shared" si="2"/>
        <v>0</v>
      </c>
    </row>
    <row r="25" spans="1:21">
      <c r="E25" s="1"/>
      <c r="J25" s="28"/>
      <c r="K25" s="28"/>
      <c r="L25" s="28"/>
      <c r="R25" s="156" t="s">
        <v>251</v>
      </c>
      <c r="S25" s="143">
        <f>SUMIF($E$5:$E$9,R25,$S$5:$S$9)</f>
        <v>0</v>
      </c>
      <c r="T25" s="5">
        <f t="shared" si="1"/>
        <v>0</v>
      </c>
      <c r="U25" s="48">
        <f t="shared" si="2"/>
        <v>0</v>
      </c>
    </row>
    <row r="26" spans="1:21">
      <c r="E26" s="1"/>
      <c r="J26" s="28"/>
      <c r="K26" s="28"/>
      <c r="L26" s="28"/>
      <c r="R26" s="156" t="s">
        <v>252</v>
      </c>
      <c r="S26" s="143">
        <f t="shared" si="0"/>
        <v>0</v>
      </c>
      <c r="T26" s="5">
        <f t="shared" si="1"/>
        <v>0</v>
      </c>
      <c r="U26" s="48">
        <f t="shared" si="2"/>
        <v>0</v>
      </c>
    </row>
    <row r="27" spans="1:21" ht="13.5" thickBot="1">
      <c r="E27" s="1"/>
      <c r="J27" s="28"/>
      <c r="K27" s="28"/>
      <c r="L27" s="28"/>
      <c r="R27" s="157" t="s">
        <v>253</v>
      </c>
      <c r="S27" s="143">
        <f>SUMIF($E$5:$E$9,R27,$S$5:$S$9)</f>
        <v>0</v>
      </c>
      <c r="T27" s="112">
        <f>SUMIF($E$5:$E$9,R27,$T$5:$T$9)</f>
        <v>0</v>
      </c>
      <c r="U27" s="49">
        <f>ROUND(SUM(S27:T27),1)</f>
        <v>0</v>
      </c>
    </row>
    <row r="28" spans="1:21" ht="13.5" thickBot="1">
      <c r="E28" s="1"/>
      <c r="J28" s="28"/>
      <c r="K28" s="28"/>
      <c r="L28" s="28"/>
      <c r="R28" s="141" t="s">
        <v>18</v>
      </c>
      <c r="S28" s="113">
        <f>SUM(S10:S27)</f>
        <v>0</v>
      </c>
      <c r="T28" s="114">
        <f>SUM(T10:T27)</f>
        <v>0</v>
      </c>
      <c r="U28" s="50">
        <f>SUM(U10:U27)</f>
        <v>0</v>
      </c>
    </row>
    <row r="30" spans="1:21">
      <c r="E30" s="51"/>
    </row>
  </sheetData>
  <mergeCells count="18">
    <mergeCell ref="N3:N4"/>
    <mergeCell ref="S3:S4"/>
    <mergeCell ref="F3:F4"/>
    <mergeCell ref="U3:U4"/>
    <mergeCell ref="O3:O4"/>
    <mergeCell ref="P3:P4"/>
    <mergeCell ref="Q3:Q4"/>
    <mergeCell ref="R3:R4"/>
    <mergeCell ref="T3:T4"/>
    <mergeCell ref="G3:I3"/>
    <mergeCell ref="J3:L3"/>
    <mergeCell ref="M3:M4"/>
    <mergeCell ref="E3:E4"/>
    <mergeCell ref="A1:D1"/>
    <mergeCell ref="A3:A4"/>
    <mergeCell ref="B3:B4"/>
    <mergeCell ref="C3:C4"/>
    <mergeCell ref="D3:D4"/>
  </mergeCells>
  <phoneticPr fontId="2"/>
  <dataValidations count="2">
    <dataValidation type="list" allowBlank="1" showInputMessage="1" showErrorMessage="1" sqref="H5:H8 K5:K8">
      <formula1>"実測値, 想定値"</formula1>
    </dataValidation>
    <dataValidation type="list" allowBlank="1" showInputMessage="1" showErrorMessage="1" sqref="E5:E8">
      <formula1>$R$10:$R$27</formula1>
    </dataValidation>
  </dataValidations>
  <pageMargins left="0.7" right="0.7" top="0.75" bottom="0.75" header="0.3" footer="0.3"/>
  <pageSetup paperSize="9" scale="5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2"/>
  <sheetViews>
    <sheetView showGridLines="0" view="pageBreakPreview" zoomScale="50" zoomScaleNormal="75" zoomScaleSheetLayoutView="50" workbookViewId="0">
      <selection activeCell="N6" sqref="N6"/>
    </sheetView>
  </sheetViews>
  <sheetFormatPr defaultColWidth="9" defaultRowHeight="13"/>
  <cols>
    <col min="1" max="1" width="14.26953125" style="6" customWidth="1"/>
    <col min="2" max="2" width="14" style="26" customWidth="1"/>
    <col min="3" max="3" width="12.6328125" style="7" customWidth="1"/>
    <col min="4" max="11" width="12.6328125" style="6" customWidth="1"/>
    <col min="12" max="12" width="12.453125" style="6" customWidth="1"/>
    <col min="13" max="13" width="12.6328125" style="6" customWidth="1"/>
    <col min="14" max="14" width="14.08984375" style="6" customWidth="1"/>
    <col min="15" max="16384" width="9" style="6"/>
  </cols>
  <sheetData>
    <row r="1" spans="1:14" ht="21" customHeight="1">
      <c r="A1" s="585" t="s">
        <v>202</v>
      </c>
      <c r="B1" s="586"/>
      <c r="C1" s="586"/>
    </row>
    <row r="2" spans="1:14" ht="17" thickBot="1">
      <c r="B2" s="9"/>
    </row>
    <row r="3" spans="1:14" ht="51.75" customHeight="1">
      <c r="A3" s="587" t="s">
        <v>6</v>
      </c>
      <c r="B3" s="589" t="s">
        <v>7</v>
      </c>
      <c r="C3" s="613" t="s">
        <v>23</v>
      </c>
      <c r="D3" s="591" t="s">
        <v>203</v>
      </c>
      <c r="E3" s="591"/>
      <c r="F3" s="591"/>
      <c r="G3" s="591" t="s">
        <v>204</v>
      </c>
      <c r="H3" s="618" t="s">
        <v>22</v>
      </c>
      <c r="I3" s="624" t="s">
        <v>205</v>
      </c>
      <c r="J3" s="626" t="s">
        <v>206</v>
      </c>
      <c r="K3" s="628" t="s">
        <v>21</v>
      </c>
      <c r="L3" s="620" t="s">
        <v>207</v>
      </c>
      <c r="M3" s="622" t="s">
        <v>208</v>
      </c>
      <c r="N3" s="616" t="s">
        <v>209</v>
      </c>
    </row>
    <row r="4" spans="1:14" ht="130.5" customHeight="1" thickBot="1">
      <c r="A4" s="588"/>
      <c r="B4" s="590"/>
      <c r="C4" s="614"/>
      <c r="D4" s="71" t="s">
        <v>210</v>
      </c>
      <c r="E4" s="71" t="s">
        <v>20</v>
      </c>
      <c r="F4" s="71" t="s">
        <v>19</v>
      </c>
      <c r="G4" s="615"/>
      <c r="H4" s="619"/>
      <c r="I4" s="625"/>
      <c r="J4" s="627"/>
      <c r="K4" s="629"/>
      <c r="L4" s="621"/>
      <c r="M4" s="623"/>
      <c r="N4" s="617"/>
    </row>
    <row r="5" spans="1:14" ht="87.75" customHeight="1" thickBot="1">
      <c r="A5" s="10"/>
      <c r="B5" s="11"/>
      <c r="C5" s="119"/>
      <c r="D5" s="41"/>
      <c r="E5" s="40"/>
      <c r="F5" s="35"/>
      <c r="G5" s="35">
        <f>D5</f>
        <v>0</v>
      </c>
      <c r="H5" s="120"/>
      <c r="I5" s="121"/>
      <c r="J5" s="122"/>
      <c r="K5" s="123">
        <f>SUM(I5:J5)</f>
        <v>0</v>
      </c>
      <c r="L5" s="124">
        <f>G5*I5</f>
        <v>0</v>
      </c>
      <c r="M5" s="125">
        <f>J5*G5</f>
        <v>0</v>
      </c>
      <c r="N5" s="126">
        <f>G5*K5</f>
        <v>0</v>
      </c>
    </row>
    <row r="6" spans="1:14" ht="87.75" customHeight="1" thickBot="1">
      <c r="A6" s="21"/>
      <c r="B6" s="22"/>
      <c r="C6" s="119"/>
      <c r="D6" s="41"/>
      <c r="E6" s="40"/>
      <c r="F6" s="35"/>
      <c r="G6" s="35">
        <f>D6</f>
        <v>0</v>
      </c>
      <c r="H6" s="120"/>
      <c r="I6" s="121"/>
      <c r="J6" s="122"/>
      <c r="K6" s="123">
        <f>SUM(I6:J6)</f>
        <v>0</v>
      </c>
      <c r="L6" s="124">
        <f>G6*I6</f>
        <v>0</v>
      </c>
      <c r="M6" s="125">
        <f>J6*G6</f>
        <v>0</v>
      </c>
      <c r="N6" s="126">
        <f>G6*K6</f>
        <v>0</v>
      </c>
    </row>
    <row r="7" spans="1:14" ht="87.75" customHeight="1" thickBot="1">
      <c r="A7" s="21"/>
      <c r="B7" s="22"/>
      <c r="C7" s="119"/>
      <c r="D7" s="41"/>
      <c r="E7" s="40"/>
      <c r="F7" s="35"/>
      <c r="G7" s="35">
        <f>D7</f>
        <v>0</v>
      </c>
      <c r="H7" s="120"/>
      <c r="I7" s="121"/>
      <c r="J7" s="122"/>
      <c r="K7" s="123">
        <f>SUM(I7:J7)</f>
        <v>0</v>
      </c>
      <c r="L7" s="124">
        <f>G7*I7</f>
        <v>0</v>
      </c>
      <c r="M7" s="125">
        <f>J7*G7</f>
        <v>0</v>
      </c>
      <c r="N7" s="126">
        <f>G7*K7</f>
        <v>0</v>
      </c>
    </row>
    <row r="8" spans="1:14" ht="87.75" customHeight="1" thickBot="1">
      <c r="A8" s="33"/>
      <c r="B8" s="34"/>
      <c r="C8" s="127"/>
      <c r="D8" s="70"/>
      <c r="E8" s="69"/>
      <c r="F8" s="68"/>
      <c r="G8" s="35">
        <f>D8</f>
        <v>0</v>
      </c>
      <c r="H8" s="128"/>
      <c r="I8" s="129"/>
      <c r="J8" s="130"/>
      <c r="K8" s="123">
        <f>SUM(I8:J8)</f>
        <v>0</v>
      </c>
      <c r="L8" s="124">
        <f>G8*I8</f>
        <v>0</v>
      </c>
      <c r="M8" s="125">
        <f>J8*G8</f>
        <v>0</v>
      </c>
      <c r="N8" s="131">
        <f>G8*K8</f>
        <v>0</v>
      </c>
    </row>
    <row r="9" spans="1:14" ht="13.5" thickBot="1">
      <c r="G9" s="47"/>
      <c r="H9" s="132"/>
      <c r="I9" s="132"/>
      <c r="J9" s="132"/>
      <c r="K9" s="132"/>
      <c r="L9" s="132"/>
      <c r="M9" s="132"/>
      <c r="N9" s="148"/>
    </row>
    <row r="10" spans="1:14" s="1" customFormat="1">
      <c r="A10" s="6" t="s">
        <v>17</v>
      </c>
      <c r="B10" s="26"/>
      <c r="D10" s="27"/>
      <c r="E10" s="27"/>
      <c r="H10" s="47"/>
      <c r="I10" s="47"/>
      <c r="J10" s="47"/>
      <c r="K10" s="155" t="s">
        <v>236</v>
      </c>
      <c r="L10" s="138">
        <f>SUMIF($C$5:$C$9,$K10,L$5:L$9)</f>
        <v>0</v>
      </c>
      <c r="M10" s="115">
        <f>SUMIF($C$5:$C$9,$K10,M$5:M$9)</f>
        <v>0</v>
      </c>
      <c r="N10" s="116">
        <f>ROUND(SUMIF($C$5:$C$9,$K10,N$5:N$9),1)</f>
        <v>0</v>
      </c>
    </row>
    <row r="11" spans="1:14">
      <c r="A11" s="30" t="s">
        <v>32</v>
      </c>
      <c r="C11" s="6"/>
      <c r="D11" s="28"/>
      <c r="E11" s="28"/>
      <c r="H11" s="1"/>
      <c r="I11" s="1"/>
      <c r="J11" s="1"/>
      <c r="K11" s="156" t="s">
        <v>237</v>
      </c>
      <c r="L11" s="139">
        <f t="shared" ref="L11:M26" si="0">SUMIF($C$5:$C$9,$K11,L$5:L$9)</f>
        <v>0</v>
      </c>
      <c r="M11" s="117">
        <f t="shared" si="0"/>
        <v>0</v>
      </c>
      <c r="N11" s="118">
        <f t="shared" ref="N11:N26" si="1">ROUND(SUMIF($C$5:$C$9,$K11,N$5:N$9),1)</f>
        <v>0</v>
      </c>
    </row>
    <row r="12" spans="1:14">
      <c r="A12" s="6" t="s">
        <v>29</v>
      </c>
      <c r="C12" s="6"/>
      <c r="D12" s="28"/>
      <c r="E12" s="28"/>
      <c r="K12" s="156" t="s">
        <v>238</v>
      </c>
      <c r="L12" s="139">
        <f t="shared" si="0"/>
        <v>0</v>
      </c>
      <c r="M12" s="117">
        <f t="shared" si="0"/>
        <v>0</v>
      </c>
      <c r="N12" s="118">
        <f t="shared" si="1"/>
        <v>0</v>
      </c>
    </row>
    <row r="13" spans="1:14">
      <c r="C13" s="6"/>
      <c r="D13" s="28"/>
      <c r="E13" s="28"/>
      <c r="K13" s="156" t="s">
        <v>239</v>
      </c>
      <c r="L13" s="139">
        <f t="shared" si="0"/>
        <v>0</v>
      </c>
      <c r="M13" s="117">
        <f t="shared" si="0"/>
        <v>0</v>
      </c>
      <c r="N13" s="118">
        <f t="shared" si="1"/>
        <v>0</v>
      </c>
    </row>
    <row r="14" spans="1:14">
      <c r="C14" s="6"/>
      <c r="D14" s="28"/>
      <c r="E14" s="28"/>
      <c r="K14" s="156" t="s">
        <v>240</v>
      </c>
      <c r="L14" s="139">
        <f t="shared" si="0"/>
        <v>0</v>
      </c>
      <c r="M14" s="117">
        <f t="shared" si="0"/>
        <v>0</v>
      </c>
      <c r="N14" s="118">
        <f t="shared" si="1"/>
        <v>0</v>
      </c>
    </row>
    <row r="15" spans="1:14">
      <c r="C15" s="6"/>
      <c r="D15" s="28"/>
      <c r="E15" s="28"/>
      <c r="K15" s="156" t="s">
        <v>241</v>
      </c>
      <c r="L15" s="139">
        <f t="shared" si="0"/>
        <v>0</v>
      </c>
      <c r="M15" s="117">
        <f t="shared" si="0"/>
        <v>0</v>
      </c>
      <c r="N15" s="118">
        <f t="shared" si="1"/>
        <v>0</v>
      </c>
    </row>
    <row r="16" spans="1:14">
      <c r="C16" s="6"/>
      <c r="D16" s="28"/>
      <c r="E16" s="28"/>
      <c r="K16" s="156" t="s">
        <v>242</v>
      </c>
      <c r="L16" s="139">
        <f t="shared" si="0"/>
        <v>0</v>
      </c>
      <c r="M16" s="117">
        <f t="shared" si="0"/>
        <v>0</v>
      </c>
      <c r="N16" s="118">
        <f t="shared" si="1"/>
        <v>0</v>
      </c>
    </row>
    <row r="17" spans="1:19">
      <c r="C17" s="6"/>
      <c r="D17" s="28"/>
      <c r="E17" s="28"/>
      <c r="K17" s="156" t="s">
        <v>243</v>
      </c>
      <c r="L17" s="139">
        <f t="shared" si="0"/>
        <v>0</v>
      </c>
      <c r="M17" s="117">
        <f t="shared" si="0"/>
        <v>0</v>
      </c>
      <c r="N17" s="118">
        <f t="shared" si="1"/>
        <v>0</v>
      </c>
    </row>
    <row r="18" spans="1:19">
      <c r="C18" s="6"/>
      <c r="D18" s="28"/>
      <c r="E18" s="28"/>
      <c r="K18" s="156" t="s">
        <v>244</v>
      </c>
      <c r="L18" s="140">
        <f t="shared" si="0"/>
        <v>0</v>
      </c>
      <c r="M18" s="117">
        <f t="shared" si="0"/>
        <v>0</v>
      </c>
      <c r="N18" s="118">
        <f t="shared" si="1"/>
        <v>0</v>
      </c>
    </row>
    <row r="19" spans="1:19">
      <c r="C19" s="6"/>
      <c r="D19" s="28"/>
      <c r="E19" s="28"/>
      <c r="K19" s="156" t="s">
        <v>245</v>
      </c>
      <c r="L19" s="139">
        <f t="shared" si="0"/>
        <v>0</v>
      </c>
      <c r="M19" s="117">
        <f t="shared" si="0"/>
        <v>0</v>
      </c>
      <c r="N19" s="118">
        <f t="shared" si="1"/>
        <v>0</v>
      </c>
    </row>
    <row r="20" spans="1:19">
      <c r="C20" s="6"/>
      <c r="D20" s="28"/>
      <c r="E20" s="28"/>
      <c r="K20" s="156" t="s">
        <v>246</v>
      </c>
      <c r="L20" s="139">
        <f t="shared" si="0"/>
        <v>0</v>
      </c>
      <c r="M20" s="117">
        <f t="shared" si="0"/>
        <v>0</v>
      </c>
      <c r="N20" s="118">
        <f t="shared" si="1"/>
        <v>0</v>
      </c>
    </row>
    <row r="21" spans="1:19">
      <c r="C21" s="6"/>
      <c r="D21" s="28"/>
      <c r="E21" s="28"/>
      <c r="K21" s="156" t="s">
        <v>247</v>
      </c>
      <c r="L21" s="139">
        <f t="shared" si="0"/>
        <v>0</v>
      </c>
      <c r="M21" s="117">
        <f t="shared" si="0"/>
        <v>0</v>
      </c>
      <c r="N21" s="118">
        <f t="shared" si="1"/>
        <v>0</v>
      </c>
    </row>
    <row r="22" spans="1:19">
      <c r="C22" s="6"/>
      <c r="D22" s="28"/>
      <c r="E22" s="28"/>
      <c r="K22" s="156" t="s">
        <v>248</v>
      </c>
      <c r="L22" s="139">
        <f t="shared" si="0"/>
        <v>0</v>
      </c>
      <c r="M22" s="117">
        <f t="shared" si="0"/>
        <v>0</v>
      </c>
      <c r="N22" s="118">
        <f t="shared" si="1"/>
        <v>0</v>
      </c>
    </row>
    <row r="23" spans="1:19">
      <c r="C23" s="6"/>
      <c r="D23" s="28"/>
      <c r="E23" s="28"/>
      <c r="K23" s="156" t="s">
        <v>249</v>
      </c>
      <c r="L23" s="139">
        <f t="shared" si="0"/>
        <v>0</v>
      </c>
      <c r="M23" s="117">
        <f t="shared" si="0"/>
        <v>0</v>
      </c>
      <c r="N23" s="118">
        <f t="shared" si="1"/>
        <v>0</v>
      </c>
    </row>
    <row r="24" spans="1:19">
      <c r="C24" s="6"/>
      <c r="D24" s="28"/>
      <c r="E24" s="28"/>
      <c r="K24" s="156" t="s">
        <v>250</v>
      </c>
      <c r="L24" s="139">
        <f t="shared" si="0"/>
        <v>0</v>
      </c>
      <c r="M24" s="117">
        <f t="shared" si="0"/>
        <v>0</v>
      </c>
      <c r="N24" s="118">
        <f t="shared" si="1"/>
        <v>0</v>
      </c>
    </row>
    <row r="25" spans="1:19">
      <c r="C25" s="6"/>
      <c r="D25" s="28"/>
      <c r="E25" s="28"/>
      <c r="K25" s="156" t="s">
        <v>251</v>
      </c>
      <c r="L25" s="139">
        <f t="shared" si="0"/>
        <v>0</v>
      </c>
      <c r="M25" s="117">
        <f t="shared" si="0"/>
        <v>0</v>
      </c>
      <c r="N25" s="118">
        <f t="shared" si="1"/>
        <v>0</v>
      </c>
    </row>
    <row r="26" spans="1:19">
      <c r="C26" s="6"/>
      <c r="D26" s="28"/>
      <c r="E26" s="28"/>
      <c r="K26" s="156" t="s">
        <v>252</v>
      </c>
      <c r="L26" s="139">
        <f t="shared" si="0"/>
        <v>0</v>
      </c>
      <c r="M26" s="117">
        <f t="shared" si="0"/>
        <v>0</v>
      </c>
      <c r="N26" s="118">
        <f t="shared" si="1"/>
        <v>0</v>
      </c>
    </row>
    <row r="27" spans="1:19" ht="13.5" thickBot="1">
      <c r="C27" s="6"/>
      <c r="D27" s="28"/>
      <c r="E27" s="28"/>
      <c r="K27" s="157" t="s">
        <v>253</v>
      </c>
      <c r="L27" s="152">
        <f>SUMIF($C$5:$C$9,$K27,L$5:L$9)</f>
        <v>0</v>
      </c>
      <c r="M27" s="153">
        <f>SUMIF($C$5:$C$9,$K27,M$5:M$9)</f>
        <v>0</v>
      </c>
      <c r="N27" s="154">
        <f>ROUND(SUMIF($C$5:$C$9,$K27,N$5:N$9),1)</f>
        <v>0</v>
      </c>
    </row>
    <row r="28" spans="1:19" ht="13.5" thickBot="1">
      <c r="C28" s="29"/>
      <c r="K28" s="141" t="s">
        <v>18</v>
      </c>
      <c r="L28" s="149">
        <f>SUM(L10:L27)</f>
        <v>0</v>
      </c>
      <c r="M28" s="150">
        <f>SUM(M10:M27)</f>
        <v>0</v>
      </c>
      <c r="N28" s="151">
        <f>SUM(N10:N27)</f>
        <v>0</v>
      </c>
    </row>
    <row r="30" spans="1:19" s="26" customFormat="1">
      <c r="A30" s="6"/>
      <c r="C30" s="7"/>
      <c r="D30" s="6"/>
      <c r="E30" s="6"/>
      <c r="F30" s="6"/>
      <c r="G30" s="6"/>
      <c r="H30" s="6"/>
      <c r="I30" s="6"/>
      <c r="J30" s="6"/>
      <c r="K30" s="6"/>
      <c r="L30" s="6"/>
      <c r="M30" s="6"/>
      <c r="N30" s="6"/>
      <c r="O30" s="6"/>
      <c r="P30" s="6"/>
      <c r="Q30" s="6"/>
      <c r="R30" s="6"/>
      <c r="S30" s="6"/>
    </row>
    <row r="31" spans="1:19" s="26" customFormat="1">
      <c r="A31" s="6"/>
      <c r="C31" s="7"/>
      <c r="D31" s="6"/>
      <c r="E31" s="6"/>
      <c r="F31" s="6"/>
      <c r="G31" s="6"/>
      <c r="H31" s="6"/>
      <c r="I31" s="6"/>
      <c r="J31" s="6"/>
      <c r="K31" s="6"/>
      <c r="L31" s="6"/>
      <c r="M31" s="6"/>
      <c r="N31" s="6"/>
      <c r="O31" s="6"/>
      <c r="P31" s="6"/>
      <c r="Q31" s="6"/>
      <c r="R31" s="6"/>
      <c r="S31" s="6"/>
    </row>
    <row r="32" spans="1:19" s="26" customFormat="1">
      <c r="A32" s="6"/>
      <c r="C32" s="7"/>
      <c r="D32" s="6"/>
      <c r="E32" s="6"/>
      <c r="F32" s="6"/>
      <c r="G32" s="6"/>
      <c r="H32" s="6"/>
      <c r="I32" s="6"/>
      <c r="J32" s="6"/>
      <c r="K32" s="6"/>
      <c r="L32" s="6"/>
      <c r="M32" s="6"/>
      <c r="N32" s="6"/>
      <c r="O32" s="6"/>
      <c r="P32" s="6"/>
      <c r="Q32" s="6"/>
      <c r="R32" s="6"/>
      <c r="S32" s="6"/>
    </row>
  </sheetData>
  <mergeCells count="13">
    <mergeCell ref="N3:N4"/>
    <mergeCell ref="H3:H4"/>
    <mergeCell ref="L3:L4"/>
    <mergeCell ref="M3:M4"/>
    <mergeCell ref="I3:I4"/>
    <mergeCell ref="J3:J4"/>
    <mergeCell ref="K3:K4"/>
    <mergeCell ref="C3:C4"/>
    <mergeCell ref="D3:F3"/>
    <mergeCell ref="G3:G4"/>
    <mergeCell ref="A1:C1"/>
    <mergeCell ref="A3:A4"/>
    <mergeCell ref="B3:B4"/>
  </mergeCells>
  <phoneticPr fontId="2"/>
  <dataValidations count="2">
    <dataValidation type="list" allowBlank="1" showInputMessage="1" showErrorMessage="1" sqref="E5:E8">
      <formula1>"実測値, 想定値"</formula1>
    </dataValidation>
    <dataValidation type="list" allowBlank="1" showInputMessage="1" showErrorMessage="1" sqref="C5:C8">
      <formula1>$K$10:$K$27</formula1>
    </dataValidation>
  </dataValidations>
  <pageMargins left="0.7" right="0.7" top="0.75" bottom="0.75" header="0.3" footer="0.3"/>
  <pageSetup paperSize="9" scale="6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9"/>
  <sheetViews>
    <sheetView workbookViewId="0">
      <selection activeCell="D24" sqref="D24"/>
    </sheetView>
  </sheetViews>
  <sheetFormatPr defaultRowHeight="13"/>
  <cols>
    <col min="4" max="5" width="11.6328125" bestFit="1" customWidth="1"/>
    <col min="6" max="6" width="11.6328125" customWidth="1"/>
    <col min="7" max="8" width="10.453125" bestFit="1" customWidth="1"/>
  </cols>
  <sheetData>
    <row r="2" spans="2:8">
      <c r="B2" t="s">
        <v>83</v>
      </c>
    </row>
    <row r="3" spans="2:8">
      <c r="C3" t="s">
        <v>92</v>
      </c>
      <c r="D3" s="88">
        <f>'A.2（FO-001用）'!D3</f>
        <v>0</v>
      </c>
      <c r="E3" s="89"/>
      <c r="F3" s="89"/>
    </row>
    <row r="4" spans="2:8">
      <c r="C4" t="s">
        <v>93</v>
      </c>
      <c r="D4" s="88" t="str">
        <f>'A.2（FO-001用）'!F3</f>
        <v/>
      </c>
    </row>
    <row r="6" spans="2:8">
      <c r="B6" s="91" t="s">
        <v>94</v>
      </c>
      <c r="C6" s="91" t="s">
        <v>24</v>
      </c>
      <c r="D6" s="91" t="s">
        <v>256</v>
      </c>
      <c r="E6" s="91" t="s">
        <v>94</v>
      </c>
      <c r="H6" s="90"/>
    </row>
    <row r="7" spans="2:8">
      <c r="B7" s="91">
        <v>365</v>
      </c>
      <c r="C7" s="91" t="s">
        <v>218</v>
      </c>
      <c r="D7" s="91">
        <f>IF(AND(D$3&lt;=G7,D$4&gt;=H7),1,IF(AND(D$3&lt;=G7,D$4&lt;H7),IF(D$4&gt;=G7,2,0),0))</f>
        <v>1</v>
      </c>
      <c r="E7">
        <f>IF(D7&lt;2,B7*D7,(D$4-G7+1))</f>
        <v>365</v>
      </c>
      <c r="G7" s="90">
        <v>41365</v>
      </c>
      <c r="H7" s="90">
        <v>41729</v>
      </c>
    </row>
    <row r="8" spans="2:8">
      <c r="B8" s="91">
        <v>365</v>
      </c>
      <c r="C8" s="91" t="s">
        <v>217</v>
      </c>
      <c r="D8" s="91">
        <f t="shared" ref="D8:D25" si="0">IF(AND(D$3&lt;=G8,D$4&gt;=H8),1,IF(AND(D$3&lt;=G8,D$4&lt;H8),IF(D$4&gt;=G8,2,0),0))</f>
        <v>1</v>
      </c>
      <c r="E8">
        <f t="shared" ref="E8:E25" si="1">IF(D8&lt;2,B8*D8,(D$4-G8+1))</f>
        <v>365</v>
      </c>
      <c r="G8" s="90">
        <v>41730</v>
      </c>
      <c r="H8" s="90">
        <v>42094</v>
      </c>
    </row>
    <row r="9" spans="2:8">
      <c r="B9" s="91">
        <v>366</v>
      </c>
      <c r="C9" s="91" t="s">
        <v>219</v>
      </c>
      <c r="D9" s="91">
        <f t="shared" si="0"/>
        <v>1</v>
      </c>
      <c r="E9">
        <f t="shared" si="1"/>
        <v>366</v>
      </c>
      <c r="G9" s="90">
        <v>42095</v>
      </c>
      <c r="H9" s="90">
        <v>42460</v>
      </c>
    </row>
    <row r="10" spans="2:8">
      <c r="B10" s="91">
        <v>365</v>
      </c>
      <c r="C10" s="91" t="s">
        <v>220</v>
      </c>
      <c r="D10" s="91">
        <f>IF(AND(D$3&lt;=G10,D$4&gt;=H10),1,IF(AND(D$3&lt;=G10,D$4&lt;H10),IF(D$4&gt;=G10,2,0),0))</f>
        <v>1</v>
      </c>
      <c r="E10">
        <f t="shared" si="1"/>
        <v>365</v>
      </c>
      <c r="G10" s="90">
        <v>42461</v>
      </c>
      <c r="H10" s="90">
        <v>42825</v>
      </c>
    </row>
    <row r="11" spans="2:8">
      <c r="B11" s="91">
        <v>365</v>
      </c>
      <c r="C11" s="91" t="s">
        <v>221</v>
      </c>
      <c r="D11" s="91">
        <f t="shared" si="0"/>
        <v>1</v>
      </c>
      <c r="E11">
        <f t="shared" si="1"/>
        <v>365</v>
      </c>
      <c r="G11" s="90">
        <v>42826</v>
      </c>
      <c r="H11" s="90">
        <v>43190</v>
      </c>
    </row>
    <row r="12" spans="2:8">
      <c r="B12" s="91">
        <v>365</v>
      </c>
      <c r="C12" s="91" t="s">
        <v>222</v>
      </c>
      <c r="D12" s="91">
        <f t="shared" si="0"/>
        <v>1</v>
      </c>
      <c r="E12">
        <f t="shared" si="1"/>
        <v>365</v>
      </c>
      <c r="G12" s="90">
        <v>43191</v>
      </c>
      <c r="H12" s="90">
        <v>43555</v>
      </c>
    </row>
    <row r="13" spans="2:8">
      <c r="B13" s="91">
        <v>366</v>
      </c>
      <c r="C13" s="91" t="s">
        <v>223</v>
      </c>
      <c r="D13" s="91">
        <f t="shared" si="0"/>
        <v>1</v>
      </c>
      <c r="E13">
        <f t="shared" si="1"/>
        <v>366</v>
      </c>
      <c r="G13" s="90">
        <v>43556</v>
      </c>
      <c r="H13" s="90">
        <v>43921</v>
      </c>
    </row>
    <row r="14" spans="2:8">
      <c r="B14" s="91">
        <v>365</v>
      </c>
      <c r="C14" s="91" t="s">
        <v>224</v>
      </c>
      <c r="D14" s="91">
        <f t="shared" si="0"/>
        <v>1</v>
      </c>
      <c r="E14">
        <f t="shared" si="1"/>
        <v>365</v>
      </c>
      <c r="G14" s="90">
        <v>43922</v>
      </c>
      <c r="H14" s="90">
        <v>44286</v>
      </c>
    </row>
    <row r="15" spans="2:8">
      <c r="B15" s="91">
        <v>365</v>
      </c>
      <c r="C15" s="91" t="s">
        <v>225</v>
      </c>
      <c r="D15" s="91">
        <f t="shared" si="0"/>
        <v>1</v>
      </c>
      <c r="E15">
        <f t="shared" si="1"/>
        <v>365</v>
      </c>
      <c r="G15" s="90">
        <v>44287</v>
      </c>
      <c r="H15" s="90">
        <v>44651</v>
      </c>
    </row>
    <row r="16" spans="2:8">
      <c r="B16" s="91">
        <v>365</v>
      </c>
      <c r="C16" s="91" t="s">
        <v>226</v>
      </c>
      <c r="D16" s="91">
        <f t="shared" si="0"/>
        <v>1</v>
      </c>
      <c r="E16">
        <f t="shared" si="1"/>
        <v>365</v>
      </c>
      <c r="G16" s="90">
        <v>44652</v>
      </c>
      <c r="H16" s="90">
        <v>45016</v>
      </c>
    </row>
    <row r="17" spans="2:8">
      <c r="B17" s="91">
        <v>366</v>
      </c>
      <c r="C17" s="91" t="s">
        <v>227</v>
      </c>
      <c r="D17" s="91">
        <f t="shared" si="0"/>
        <v>1</v>
      </c>
      <c r="E17">
        <f t="shared" si="1"/>
        <v>366</v>
      </c>
      <c r="G17" s="90">
        <v>45017</v>
      </c>
      <c r="H17" s="90">
        <v>45382</v>
      </c>
    </row>
    <row r="18" spans="2:8">
      <c r="B18" s="91">
        <v>365</v>
      </c>
      <c r="C18" s="91" t="s">
        <v>228</v>
      </c>
      <c r="D18" s="91">
        <f t="shared" si="0"/>
        <v>1</v>
      </c>
      <c r="E18">
        <f t="shared" si="1"/>
        <v>365</v>
      </c>
      <c r="G18" s="90">
        <v>45383</v>
      </c>
      <c r="H18" s="90">
        <v>45747</v>
      </c>
    </row>
    <row r="19" spans="2:8">
      <c r="B19" s="91">
        <v>365</v>
      </c>
      <c r="C19" s="91" t="s">
        <v>229</v>
      </c>
      <c r="D19" s="91">
        <f t="shared" si="0"/>
        <v>1</v>
      </c>
      <c r="E19">
        <f t="shared" si="1"/>
        <v>365</v>
      </c>
      <c r="G19" s="90">
        <v>45748</v>
      </c>
      <c r="H19" s="90">
        <v>46112</v>
      </c>
    </row>
    <row r="20" spans="2:8">
      <c r="B20" s="91">
        <v>365</v>
      </c>
      <c r="C20" s="91" t="s">
        <v>230</v>
      </c>
      <c r="D20" s="91">
        <f t="shared" si="0"/>
        <v>1</v>
      </c>
      <c r="E20">
        <f t="shared" si="1"/>
        <v>365</v>
      </c>
      <c r="G20" s="90">
        <v>46113</v>
      </c>
      <c r="H20" s="90">
        <v>46477</v>
      </c>
    </row>
    <row r="21" spans="2:8">
      <c r="B21" s="91">
        <v>366</v>
      </c>
      <c r="C21" s="91" t="s">
        <v>231</v>
      </c>
      <c r="D21" s="91">
        <f t="shared" si="0"/>
        <v>1</v>
      </c>
      <c r="E21">
        <f t="shared" si="1"/>
        <v>366</v>
      </c>
      <c r="G21" s="90">
        <v>46478</v>
      </c>
      <c r="H21" s="90">
        <v>46843</v>
      </c>
    </row>
    <row r="22" spans="2:8">
      <c r="B22" s="91">
        <v>365</v>
      </c>
      <c r="C22" s="91" t="s">
        <v>232</v>
      </c>
      <c r="D22" s="91">
        <f t="shared" si="0"/>
        <v>1</v>
      </c>
      <c r="E22">
        <f t="shared" si="1"/>
        <v>365</v>
      </c>
      <c r="G22" s="90">
        <v>46844</v>
      </c>
      <c r="H22" s="90">
        <v>47208</v>
      </c>
    </row>
    <row r="23" spans="2:8">
      <c r="B23" s="91">
        <v>365</v>
      </c>
      <c r="C23" s="91" t="s">
        <v>233</v>
      </c>
      <c r="D23" s="91">
        <f t="shared" si="0"/>
        <v>1</v>
      </c>
      <c r="E23">
        <f t="shared" si="1"/>
        <v>365</v>
      </c>
      <c r="G23" s="90">
        <v>47209</v>
      </c>
      <c r="H23" s="90">
        <v>47573</v>
      </c>
    </row>
    <row r="24" spans="2:8">
      <c r="B24" s="91">
        <v>365</v>
      </c>
      <c r="C24" s="91" t="s">
        <v>234</v>
      </c>
      <c r="D24" s="91">
        <f t="shared" si="0"/>
        <v>1</v>
      </c>
      <c r="E24">
        <f t="shared" si="1"/>
        <v>365</v>
      </c>
      <c r="G24" s="90">
        <v>47574</v>
      </c>
      <c r="H24" s="90">
        <v>47938</v>
      </c>
    </row>
    <row r="25" spans="2:8">
      <c r="B25" s="91">
        <v>366</v>
      </c>
      <c r="C25" s="91" t="s">
        <v>235</v>
      </c>
      <c r="D25" s="91">
        <f t="shared" si="0"/>
        <v>1</v>
      </c>
      <c r="E25">
        <f t="shared" si="1"/>
        <v>366</v>
      </c>
      <c r="G25" s="90">
        <v>47939</v>
      </c>
      <c r="H25" s="90">
        <v>48304</v>
      </c>
    </row>
    <row r="26" spans="2:8">
      <c r="G26" s="90"/>
    </row>
    <row r="27" spans="2:8">
      <c r="D27">
        <v>0</v>
      </c>
      <c r="E27" t="s">
        <v>97</v>
      </c>
    </row>
    <row r="28" spans="2:8">
      <c r="D28">
        <v>1</v>
      </c>
      <c r="E28" t="s">
        <v>95</v>
      </c>
    </row>
    <row r="29" spans="2:8">
      <c r="D29">
        <v>2</v>
      </c>
      <c r="E29" t="s">
        <v>96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A.1</vt:lpstr>
      <vt:lpstr>A.2（FO-001用）</vt:lpstr>
      <vt:lpstr>A.2（FO-002用）</vt:lpstr>
      <vt:lpstr>A.3</vt:lpstr>
      <vt:lpstr>（別紙）吸収量算定シート</vt:lpstr>
      <vt:lpstr>（別紙）排出量算定シート（FO-001）</vt:lpstr>
      <vt:lpstr>（別紙）排出量算定シート (FO-002)</vt:lpstr>
      <vt:lpstr>年度計算シート</vt:lpstr>
      <vt:lpstr>'（別紙）吸収量算定シート'!Print_Area</vt:lpstr>
      <vt:lpstr>'（別紙）排出量算定シート (FO-002)'!Print_Area</vt:lpstr>
      <vt:lpstr>'（別紙）排出量算定シート（FO-001）'!Print_Area</vt:lpstr>
      <vt:lpstr>A.1!Print_Area</vt:lpstr>
      <vt:lpstr>'A.2（FO-001用）'!Print_Area</vt:lpstr>
      <vt:lpstr>'A.2（FO-002用）'!Print_Area</vt:lpstr>
      <vt:lpstr>A.3!Print_Area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2013-12-16T13:04:43Z</cp:lastPrinted>
  <dcterms:created xsi:type="dcterms:W3CDTF">2012-12-26T13:41:26Z</dcterms:created>
  <dcterms:modified xsi:type="dcterms:W3CDTF">2018-05-30T06:03:30Z</dcterms:modified>
</cp:coreProperties>
</file>